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371" windowWidth="19320" windowHeight="7800" activeTab="1"/>
  </bookViews>
  <sheets>
    <sheet name="титул" sheetId="1" r:id="rId1"/>
    <sheet name="план" sheetId="2" r:id="rId2"/>
    <sheet name="1" sheetId="3" state="hidden" r:id="rId3"/>
    <sheet name="2а" sheetId="4" state="hidden" r:id="rId4"/>
    <sheet name="2б" sheetId="5" state="hidden" r:id="rId5"/>
    <sheet name="3" sheetId="6" state="hidden" r:id="rId6"/>
    <sheet name="4а" sheetId="7" state="hidden" r:id="rId7"/>
    <sheet name="4б" sheetId="8" state="hidden" r:id="rId8"/>
    <sheet name="2016-2017 (2)" sheetId="9" state="hidden" r:id="rId9"/>
  </sheets>
  <definedNames>
    <definedName name="_xlfn.SUMIFS" hidden="1">#NAME?</definedName>
    <definedName name="_xlnm.Print_Area" localSheetId="2">'1'!$A$1:$O$17</definedName>
    <definedName name="_xlnm.Print_Area" localSheetId="8">'2016-2017 (2)'!$A$1:$Y$219</definedName>
    <definedName name="_xlnm.Print_Area" localSheetId="3">'2а'!$A$1:$O$16</definedName>
    <definedName name="_xlnm.Print_Area" localSheetId="4">'2б'!$A$1:$O$16</definedName>
    <definedName name="_xlnm.Print_Area" localSheetId="5">'3'!$A$1:$O$22</definedName>
    <definedName name="_xlnm.Print_Area" localSheetId="6">'4а'!$A$1:$O$22</definedName>
    <definedName name="_xlnm.Print_Area" localSheetId="7">'4б'!$A$1:$O$22</definedName>
    <definedName name="_xlnm.Print_Area" localSheetId="1">'план'!$A$1:$Y$190</definedName>
    <definedName name="_xlnm.Print_Area" localSheetId="0">'титул'!$B$1:$BB$38</definedName>
  </definedNames>
  <calcPr fullCalcOnLoad="1"/>
</workbook>
</file>

<file path=xl/sharedStrings.xml><?xml version="1.0" encoding="utf-8"?>
<sst xmlns="http://schemas.openxmlformats.org/spreadsheetml/2006/main" count="1546" uniqueCount="433">
  <si>
    <t>Історія України</t>
  </si>
  <si>
    <t>Правознавство</t>
  </si>
  <si>
    <t>Фізичне виховання</t>
  </si>
  <si>
    <t>Разом:</t>
  </si>
  <si>
    <t>№ п/п</t>
  </si>
  <si>
    <t>НАЗВА ДИСЦИПЛІН</t>
  </si>
  <si>
    <t>Загальний обсяг</t>
  </si>
  <si>
    <t>Аудиторні</t>
  </si>
  <si>
    <t>Всього</t>
  </si>
  <si>
    <t>лекції</t>
  </si>
  <si>
    <t xml:space="preserve">лаборат. </t>
  </si>
  <si>
    <t>практич</t>
  </si>
  <si>
    <t>1 курс</t>
  </si>
  <si>
    <t>2 курс</t>
  </si>
  <si>
    <t>3 курс</t>
  </si>
  <si>
    <t>4 курс</t>
  </si>
  <si>
    <t>Бухгалтерський облік</t>
  </si>
  <si>
    <t>Економіка підприємства</t>
  </si>
  <si>
    <t>Історія економіки та економічної думки</t>
  </si>
  <si>
    <t>Макроекономіка</t>
  </si>
  <si>
    <t>Маркетинг</t>
  </si>
  <si>
    <t>Математика для економістів</t>
  </si>
  <si>
    <t>Менеджмент</t>
  </si>
  <si>
    <t>Мікроекономіка</t>
  </si>
  <si>
    <t>Політична економія</t>
  </si>
  <si>
    <t>Регіональна економіка</t>
  </si>
  <si>
    <t>Фінанси</t>
  </si>
  <si>
    <t>Бюджетування діяльності суб'єктів підприємництва</t>
  </si>
  <si>
    <t>Героїчні особистості в Україні</t>
  </si>
  <si>
    <t>Іноземна мова</t>
  </si>
  <si>
    <t>Технології психічної саморегуляції та взаємодії</t>
  </si>
  <si>
    <t>Фінанси підприємств</t>
  </si>
  <si>
    <t>Ознайомча практика</t>
  </si>
  <si>
    <t>Дипломне проектування</t>
  </si>
  <si>
    <t>Етика та естетика</t>
  </si>
  <si>
    <t>Кількість заліків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</si>
  <si>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</si>
  <si>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</si>
  <si>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</si>
  <si>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</si>
  <si>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</si>
  <si>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</si>
  <si>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</si>
  <si>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</si>
  <si>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</si>
  <si>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</si>
  <si>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</si>
  <si>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</si>
  <si>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</si>
  <si>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</si>
  <si>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</si>
  <si>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</si>
  <si>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</si>
  <si>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Теоретичне навчання</t>
  </si>
  <si>
    <t>Практика</t>
  </si>
  <si>
    <t>Д</t>
  </si>
  <si>
    <t>Захист прав споживачів</t>
  </si>
  <si>
    <t>Переддипломна практика</t>
  </si>
  <si>
    <t>Бухгалтерський облік (курсова робота)</t>
  </si>
  <si>
    <t>Макроекономіка (курсова робота)</t>
  </si>
  <si>
    <t xml:space="preserve">Економіко-математичні методи та моделі </t>
  </si>
  <si>
    <t>Економіко-математичні методи та моделі (оптимізаційні методи та моделі)</t>
  </si>
  <si>
    <t>3.1</t>
  </si>
  <si>
    <t>3.2</t>
  </si>
  <si>
    <t>Математика для економістів (вища математика)</t>
  </si>
  <si>
    <t>Багатовимірний статистичний аналіз в системі Statistica</t>
  </si>
  <si>
    <t>Технологія працевлаштування</t>
  </si>
  <si>
    <t>Економіко-математичні методи та моделі (економетрика)</t>
  </si>
  <si>
    <t>Фінанси підприємств (курсова робота)</t>
  </si>
  <si>
    <t>Практичне навчання на виробництві</t>
  </si>
  <si>
    <t>Виробнича практика (фінансово-аналітична практика)</t>
  </si>
  <si>
    <t xml:space="preserve">Історія української культури </t>
  </si>
  <si>
    <t>Інформатика</t>
  </si>
  <si>
    <t>Релігієзнавство</t>
  </si>
  <si>
    <t>/7</t>
  </si>
  <si>
    <t xml:space="preserve"> Т</t>
  </si>
  <si>
    <t xml:space="preserve"> Т/П</t>
  </si>
  <si>
    <t>Т/П/Д</t>
  </si>
  <si>
    <t>Т/Д</t>
  </si>
  <si>
    <t>Розподіл за триместрами</t>
  </si>
  <si>
    <t>Курс.робота</t>
  </si>
  <si>
    <t>Кількість кредитів ECTS</t>
  </si>
  <si>
    <t xml:space="preserve">Кількість годин </t>
  </si>
  <si>
    <t>Кількість аудиторних годин по курсах і семестрах</t>
  </si>
  <si>
    <t>Самостійна робота</t>
  </si>
  <si>
    <t>екзаменів</t>
  </si>
  <si>
    <t>заліків</t>
  </si>
  <si>
    <t>кількість тижнів у семестрі</t>
  </si>
  <si>
    <t xml:space="preserve">1.1.  Гуманітарні та соціально-економічні дисципліни  </t>
  </si>
  <si>
    <t xml:space="preserve">Іноземна мова (за професійним спрямуванням) </t>
  </si>
  <si>
    <t xml:space="preserve">Філософія </t>
  </si>
  <si>
    <t>Разом п.1.1:</t>
  </si>
  <si>
    <t>с*</t>
  </si>
  <si>
    <t xml:space="preserve">1.2 Дисципліни природничо-наукової (фундаментальної) підготовки   </t>
  </si>
  <si>
    <t>Математика  для  економістів (теорія   ймовірності  і  матем. статистика)</t>
  </si>
  <si>
    <t>Разом п.1.2:</t>
  </si>
  <si>
    <t xml:space="preserve">1.3. Дисципліни загально-професійної підготовки </t>
  </si>
  <si>
    <t>Разом п.1.3:</t>
  </si>
  <si>
    <t>6л</t>
  </si>
  <si>
    <t>Захист дипломної роботи бакалавра</t>
  </si>
  <si>
    <t>Разом нормативна частина:</t>
  </si>
  <si>
    <t>2. ВИБІРКОВІ НАВЧАЛЬНІ ДИСЦИПЛІНИ</t>
  </si>
  <si>
    <t xml:space="preserve">Психологія </t>
  </si>
  <si>
    <t>Разом вибіркова частина:</t>
  </si>
  <si>
    <t>Загальна кількість:</t>
  </si>
  <si>
    <t>Кількість годин на тиждень</t>
  </si>
  <si>
    <t xml:space="preserve"> Кількість екзаменів</t>
  </si>
  <si>
    <t xml:space="preserve"> Кількість курсових проектів</t>
  </si>
  <si>
    <t xml:space="preserve"> Кількість курсових робіт</t>
  </si>
  <si>
    <t>Статистика</t>
  </si>
  <si>
    <t>Фінансова діяльність суб'єктів підприємництва</t>
  </si>
  <si>
    <t>/9</t>
  </si>
  <si>
    <t>/8</t>
  </si>
  <si>
    <t>/11</t>
  </si>
  <si>
    <t>/10</t>
  </si>
  <si>
    <t>/12</t>
  </si>
  <si>
    <t>Кількість заліків за вільним вибором</t>
  </si>
  <si>
    <t xml:space="preserve">Фінанси </t>
  </si>
  <si>
    <t>І . ГРАФІК НАВЧАЛЬНОГО ПРОЦЕСУ</t>
  </si>
  <si>
    <t>Міністерство освіти і науки України</t>
  </si>
  <si>
    <t xml:space="preserve"> </t>
  </si>
  <si>
    <t>Виконання дипломн. проекту</t>
  </si>
  <si>
    <t>Кані-кули</t>
  </si>
  <si>
    <t>Усього</t>
  </si>
  <si>
    <t>Назва
 практики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</si>
  <si>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</si>
  <si>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</si>
  <si>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</si>
  <si>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Переддипломна</t>
  </si>
  <si>
    <t>Захист дипломної роботи</t>
  </si>
  <si>
    <t xml:space="preserve">НАВЧАЛЬНИЙ ПЛАН </t>
  </si>
  <si>
    <t>Срок навчання - 4 роки</t>
  </si>
  <si>
    <t xml:space="preserve">На основі повної загальної середньої освіти </t>
  </si>
  <si>
    <t>Держ. атест.</t>
  </si>
  <si>
    <t>Виробнича (ознайомча)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</si>
  <si>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</si>
  <si>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t xml:space="preserve">       II. ЗВЕДЕНІ ДАНІ ПРО БЮДЖЕТ ЧАСУ, тижні                                             ІІІ. ПРАКТИКА                                                               IV. ДЕРЖАВНА АТЕСТАЦІЯ</t>
  </si>
  <si>
    <t>Виробнича (економіко-організаційна)</t>
  </si>
  <si>
    <t>199</t>
  </si>
  <si>
    <t>1.1.1</t>
  </si>
  <si>
    <t>1.1.2</t>
  </si>
  <si>
    <t>1.1.3</t>
  </si>
  <si>
    <t>1.1.4</t>
  </si>
  <si>
    <t>1.1.5</t>
  </si>
  <si>
    <t>1.1.6</t>
  </si>
  <si>
    <t>1.1.1.1</t>
  </si>
  <si>
    <t>1.1.1.2</t>
  </si>
  <si>
    <t>1.1.1.3</t>
  </si>
  <si>
    <t xml:space="preserve"> Курс.проект </t>
  </si>
  <si>
    <t>1.1.6.1</t>
  </si>
  <si>
    <t>1.1.6.2</t>
  </si>
  <si>
    <t>1.1.6.3</t>
  </si>
  <si>
    <t>1.1.6.4</t>
  </si>
  <si>
    <t>1.1.6.5</t>
  </si>
  <si>
    <t>1.1.6.6</t>
  </si>
  <si>
    <t>1.1.6.7</t>
  </si>
  <si>
    <t>1.2.1</t>
  </si>
  <si>
    <t>1.2.1.1</t>
  </si>
  <si>
    <t>1.2.1.2</t>
  </si>
  <si>
    <t>1.2.2</t>
  </si>
  <si>
    <t>1.2.2.1</t>
  </si>
  <si>
    <t>1.2.2.2</t>
  </si>
  <si>
    <t>1.2.3</t>
  </si>
  <si>
    <t>1.2.3.1</t>
  </si>
  <si>
    <t>1.2.3.2</t>
  </si>
  <si>
    <t>1.2.4</t>
  </si>
  <si>
    <t>1.2.5</t>
  </si>
  <si>
    <t>1.2.6</t>
  </si>
  <si>
    <t>1.2.6.1</t>
  </si>
  <si>
    <t>1.2.6.2</t>
  </si>
  <si>
    <t>1.2.7</t>
  </si>
  <si>
    <t>1.2.8</t>
  </si>
  <si>
    <t xml:space="preserve">1.3.1 </t>
  </si>
  <si>
    <t>1.3.1.1</t>
  </si>
  <si>
    <t>1.3.1.2</t>
  </si>
  <si>
    <t>1.3.3</t>
  </si>
  <si>
    <t>1.3.3.1</t>
  </si>
  <si>
    <t>1.3.3.2</t>
  </si>
  <si>
    <t>1.3.4</t>
  </si>
  <si>
    <t>1.3.5</t>
  </si>
  <si>
    <t>1.3.6</t>
  </si>
  <si>
    <t>1.3.7</t>
  </si>
  <si>
    <t>1.3.8</t>
  </si>
  <si>
    <t>1.3.9</t>
  </si>
  <si>
    <t>1.3.10</t>
  </si>
  <si>
    <t>1.3.10.1</t>
  </si>
  <si>
    <t>1.3.10.2</t>
  </si>
  <si>
    <t>1.3.11</t>
  </si>
  <si>
    <t>1.3.12</t>
  </si>
  <si>
    <t>1.3.13</t>
  </si>
  <si>
    <t>1.3.14</t>
  </si>
  <si>
    <t>1.3.15</t>
  </si>
  <si>
    <t>1.3.16</t>
  </si>
  <si>
    <t>1.3.17</t>
  </si>
  <si>
    <t>1.3.18</t>
  </si>
  <si>
    <t>1.3.18.1</t>
  </si>
  <si>
    <t>1.3.18.2</t>
  </si>
  <si>
    <t>1.3.19</t>
  </si>
  <si>
    <t>1.3.19.1</t>
  </si>
  <si>
    <t>1.3.19.2</t>
  </si>
  <si>
    <t>1.3.20</t>
  </si>
  <si>
    <t>4.1</t>
  </si>
  <si>
    <t>2.1.1.2</t>
  </si>
  <si>
    <t>2.1.2.1</t>
  </si>
  <si>
    <t>2.1.2.2</t>
  </si>
  <si>
    <t>2.1.2.3</t>
  </si>
  <si>
    <t>2.1.2.4</t>
  </si>
  <si>
    <t>2.1.2.5</t>
  </si>
  <si>
    <t>2.1.2.6</t>
  </si>
  <si>
    <t>2.1.2.7</t>
  </si>
  <si>
    <t>2.1.2.8</t>
  </si>
  <si>
    <t>2.1.2.9</t>
  </si>
  <si>
    <t>2.2.2.1</t>
  </si>
  <si>
    <t>2.2.2.3</t>
  </si>
  <si>
    <t>2.2.2.5</t>
  </si>
  <si>
    <t>2.2.2.6</t>
  </si>
  <si>
    <t>2.2.2.9</t>
  </si>
  <si>
    <t>2.2.2.10</t>
  </si>
  <si>
    <t>2.2.3.1</t>
  </si>
  <si>
    <t>2.2.3.2</t>
  </si>
  <si>
    <t>2.2.3.3</t>
  </si>
  <si>
    <t>2.2.3.4</t>
  </si>
  <si>
    <t>2.2.3.5</t>
  </si>
  <si>
    <t>2.2.3.6</t>
  </si>
  <si>
    <t>2.2.3.7</t>
  </si>
  <si>
    <t>2.2.3.8</t>
  </si>
  <si>
    <t>2.2.3.9</t>
  </si>
  <si>
    <t>2.2.3.10</t>
  </si>
  <si>
    <t>2.2.3.11</t>
  </si>
  <si>
    <t>2.2.3.12</t>
  </si>
  <si>
    <t>2.2.3.13</t>
  </si>
  <si>
    <t>2.2.3.14</t>
  </si>
  <si>
    <t>2.2.3.15</t>
  </si>
  <si>
    <t xml:space="preserve">  3. Практична підготовка</t>
  </si>
  <si>
    <t xml:space="preserve">4. Державна атестація </t>
  </si>
  <si>
    <t>Політологія</t>
  </si>
  <si>
    <t xml:space="preserve">Основи охорони праці  </t>
  </si>
  <si>
    <t>Основи охорони праці  та безпеки життєдільності</t>
  </si>
  <si>
    <t>2.2. Дисципліни природничо-наукової та загально-економічної підготовки</t>
  </si>
  <si>
    <t>1.3.12.1</t>
  </si>
  <si>
    <t>1.3.12.2</t>
  </si>
  <si>
    <t>2.1 Дисципліни соціально-гуманітарного циклу (факультативні)</t>
  </si>
  <si>
    <t>Разом п.2.1:</t>
  </si>
  <si>
    <t>2.3 Дисципліни професійної підготовки</t>
  </si>
  <si>
    <t>7 триместр</t>
  </si>
  <si>
    <t xml:space="preserve"> 8 триместр</t>
  </si>
  <si>
    <t xml:space="preserve"> 10 триместр</t>
  </si>
  <si>
    <t xml:space="preserve"> 9 триместр</t>
  </si>
  <si>
    <t xml:space="preserve"> 11 триместр</t>
  </si>
  <si>
    <t xml:space="preserve"> 12 триместр</t>
  </si>
  <si>
    <t>Разом 8, 9, 10, 11, 12 триместри:</t>
  </si>
  <si>
    <t>Разом 5, 6, 7 триместри:</t>
  </si>
  <si>
    <t>Разом п. 2.3:</t>
  </si>
  <si>
    <t>1. ОБОВ'ЯЗКОВІ НАВЧАЛЬНІ  ДИСЦИПЛІНИ</t>
  </si>
  <si>
    <t xml:space="preserve">Українська мова  (за професійним спрямуванням) </t>
  </si>
  <si>
    <t>24+8 по 18 год</t>
  </si>
  <si>
    <t>8 по 12год+3</t>
  </si>
  <si>
    <t>2</t>
  </si>
  <si>
    <t>43</t>
  </si>
  <si>
    <t xml:space="preserve">Безпека життєдіяльності </t>
  </si>
  <si>
    <t xml:space="preserve">Соціологія </t>
  </si>
  <si>
    <t>1</t>
  </si>
  <si>
    <t>3.3</t>
  </si>
  <si>
    <t>3.4</t>
  </si>
  <si>
    <t>1.1.1.4</t>
  </si>
  <si>
    <t>ф*</t>
  </si>
  <si>
    <r>
      <t xml:space="preserve">форма навчання:   </t>
    </r>
    <r>
      <rPr>
        <b/>
        <sz val="20"/>
        <rFont val="Times New Roman"/>
        <family val="1"/>
      </rPr>
      <t xml:space="preserve">  денна</t>
    </r>
  </si>
  <si>
    <r>
      <t xml:space="preserve">галузь знань: </t>
    </r>
    <r>
      <rPr>
        <b/>
        <sz val="20"/>
        <rFont val="Times New Roman"/>
        <family val="1"/>
      </rPr>
      <t>07 Управління та  адміністрування</t>
    </r>
  </si>
  <si>
    <t>10, 10</t>
  </si>
  <si>
    <t>12</t>
  </si>
  <si>
    <t>6,9</t>
  </si>
  <si>
    <r>
      <t>спеціальність:</t>
    </r>
    <r>
      <rPr>
        <b/>
        <sz val="20"/>
        <rFont val="Times New Roman"/>
        <family val="1"/>
      </rPr>
      <t xml:space="preserve">  076 Підприємництво, торгвіля та біржова діяльність</t>
    </r>
  </si>
  <si>
    <t>Основи підприємницької діяльності</t>
  </si>
  <si>
    <t>Комерційна діяльність</t>
  </si>
  <si>
    <t>Ціноутворення</t>
  </si>
  <si>
    <t>Біржова діяльність</t>
  </si>
  <si>
    <t>Конкурентоспроможність</t>
  </si>
  <si>
    <t>Митна справа</t>
  </si>
  <si>
    <t>Оцінка ефективності малого та середнього бізнесу</t>
  </si>
  <si>
    <t>Соцільна відповідальність, етика бізнесу та ділове партнерство</t>
  </si>
  <si>
    <t>Електронна комерція</t>
  </si>
  <si>
    <t>Інтернет-торгівля</t>
  </si>
  <si>
    <t>Вступ до навчального  процесу</t>
  </si>
  <si>
    <t>7ф*9дф* 9**11 дф* 12**</t>
  </si>
  <si>
    <t>3д 3**</t>
  </si>
  <si>
    <t>6д 6**</t>
  </si>
  <si>
    <t>Гроші і кредит</t>
  </si>
  <si>
    <t>1.3.5.1</t>
  </si>
  <si>
    <t>1.3.5.2</t>
  </si>
  <si>
    <t>Економіка праці і соціально-трудові відносини</t>
  </si>
  <si>
    <t>Міжнародна економіка</t>
  </si>
  <si>
    <t xml:space="preserve">Податкова система </t>
  </si>
  <si>
    <t>Страхування</t>
  </si>
  <si>
    <t>1.3.18.3</t>
  </si>
  <si>
    <t>Фінанси (курсова робота)</t>
  </si>
  <si>
    <t>Бізнес-планування підприємницької діяльності</t>
  </si>
  <si>
    <t>Бізнес-планування підприємницької діяльності (курсова робота)</t>
  </si>
  <si>
    <t>Інформаційні системи і технології у фінансахі підприємницькій діяльності</t>
  </si>
  <si>
    <t xml:space="preserve">Основи наукових досліджень </t>
  </si>
  <si>
    <t>Фінансовий аналіз</t>
  </si>
  <si>
    <t>2.1.2.9.1</t>
  </si>
  <si>
    <t>2.1.2.9.2</t>
  </si>
  <si>
    <t>Фінансовий аналіз (курсова робота)</t>
  </si>
  <si>
    <t>Бізнес-стратегія</t>
  </si>
  <si>
    <t>Торговельне підприємництво</t>
  </si>
  <si>
    <t xml:space="preserve">Економічні та фінансові ризики </t>
  </si>
  <si>
    <t>Теоретичні основи оцінки бізнесу</t>
  </si>
  <si>
    <t>Аналіз фінансово-господарської діяльності</t>
  </si>
  <si>
    <t>Контролінг</t>
  </si>
  <si>
    <t>Інвестиційне кредитування</t>
  </si>
  <si>
    <t>Бізнес-моделювання</t>
  </si>
  <si>
    <t>Міжнародні стандарти фінансової звітності</t>
  </si>
  <si>
    <t>Програмне забезпечення обробки фінансово-облікової інформації (Audit Expert 4 Tutorial, Project Expert 7 Tutorial)</t>
  </si>
  <si>
    <t>Фінансово-економічна статистика</t>
  </si>
  <si>
    <t>Кон'юнктура ринку</t>
  </si>
  <si>
    <t>Економічний аналіз</t>
  </si>
  <si>
    <t>Ресурсозберігаючі технології</t>
  </si>
  <si>
    <t>Зовнішньоекономічна діяльність</t>
  </si>
  <si>
    <t>ЗАТВЕРДЖЕНО:</t>
  </si>
  <si>
    <t>на засіданні Вченої ради</t>
  </si>
  <si>
    <t>Ректор ________________________</t>
  </si>
  <si>
    <t>(Ковальов В.Д.)</t>
  </si>
  <si>
    <t>4 триместр</t>
  </si>
  <si>
    <t>5 триместр</t>
  </si>
  <si>
    <t>6 триместр</t>
  </si>
  <si>
    <t>8 триместр</t>
  </si>
  <si>
    <t>2.1.1</t>
  </si>
  <si>
    <t>2.1.2</t>
  </si>
  <si>
    <t>Господарське та трудове право</t>
  </si>
  <si>
    <t>2.1.3</t>
  </si>
  <si>
    <t>2.1.4</t>
  </si>
  <si>
    <t>2.1.4.1</t>
  </si>
  <si>
    <t>2.1.4.2</t>
  </si>
  <si>
    <t>2.1.4.3</t>
  </si>
  <si>
    <t>2.1.4.4</t>
  </si>
  <si>
    <t>2.1.4.5</t>
  </si>
  <si>
    <t>2.1.5</t>
  </si>
  <si>
    <t>2.1.6</t>
  </si>
  <si>
    <t>2.1.7</t>
  </si>
  <si>
    <t>2.1.8</t>
  </si>
  <si>
    <t>2.1.9</t>
  </si>
  <si>
    <t>2.1.10</t>
  </si>
  <si>
    <t>9 триместр</t>
  </si>
  <si>
    <t>2.1.4.6</t>
  </si>
  <si>
    <t>2.1.11</t>
  </si>
  <si>
    <t>Ділова риторика</t>
  </si>
  <si>
    <t>2.1.12</t>
  </si>
  <si>
    <t>Етика сімейних відносин</t>
  </si>
  <si>
    <t>Кваліфікація: бакалавр з підприємництва, торгівлі та біржової діяльності</t>
  </si>
  <si>
    <t xml:space="preserve">V. План навчального процесу на 2017/2018 навчальний рік                                   </t>
  </si>
  <si>
    <t xml:space="preserve"> Разом :</t>
  </si>
  <si>
    <t>Примітка:    ф*, с* - факультатив (секційні заняття) ,                                              
** - щорічне оцінювання фізичної підготовки студентів</t>
  </si>
  <si>
    <t>Інформаційні війни</t>
  </si>
  <si>
    <t>2.1.13</t>
  </si>
  <si>
    <t>Екологія</t>
  </si>
  <si>
    <t>Розподіл за семестрами</t>
  </si>
  <si>
    <t>2а</t>
  </si>
  <si>
    <t>2б</t>
  </si>
  <si>
    <t>4а</t>
  </si>
  <si>
    <t>4б</t>
  </si>
  <si>
    <t>6а</t>
  </si>
  <si>
    <t>6б</t>
  </si>
  <si>
    <t>8а</t>
  </si>
  <si>
    <t>8б</t>
  </si>
  <si>
    <t>4б ф, 6б дф</t>
  </si>
  <si>
    <t>2б д 2б**</t>
  </si>
  <si>
    <t>4б д 4б**</t>
  </si>
  <si>
    <t>5ф*6бдф* 6б**8а дф* 8б**</t>
  </si>
  <si>
    <t>4б, 4б</t>
  </si>
  <si>
    <t>5, 5</t>
  </si>
  <si>
    <t>5 семестр</t>
  </si>
  <si>
    <t>/5</t>
  </si>
  <si>
    <t xml:space="preserve"> 6а семестр</t>
  </si>
  <si>
    <t>6б семестр</t>
  </si>
  <si>
    <t xml:space="preserve"> 7 семестр</t>
  </si>
  <si>
    <t xml:space="preserve"> 8а семестр</t>
  </si>
  <si>
    <t xml:space="preserve"> 8б семестр</t>
  </si>
  <si>
    <t>6а. 6а</t>
  </si>
  <si>
    <t>7,  7</t>
  </si>
  <si>
    <t>/6а</t>
  </si>
  <si>
    <t>/8а</t>
  </si>
  <si>
    <t>/8б</t>
  </si>
  <si>
    <t>/6б</t>
  </si>
  <si>
    <t>4б л</t>
  </si>
  <si>
    <t>Семестр</t>
  </si>
  <si>
    <t>8а, 8б</t>
  </si>
  <si>
    <t>ПК</t>
  </si>
  <si>
    <t>K</t>
  </si>
  <si>
    <t>3 семестр</t>
  </si>
  <si>
    <t>4а семестр</t>
  </si>
  <si>
    <t>4б семестр</t>
  </si>
  <si>
    <t>6а семестр</t>
  </si>
  <si>
    <t xml:space="preserve">Зав. кафедри </t>
  </si>
  <si>
    <t>С.Я. Єлецьких</t>
  </si>
  <si>
    <t xml:space="preserve">Декан факультету </t>
  </si>
  <si>
    <t>Є.В. Мироненко</t>
  </si>
  <si>
    <t>Разом 6а, 6б, 7, 8а, 8б семестри:</t>
  </si>
  <si>
    <t>" 29 "  березня 2018 р.</t>
  </si>
  <si>
    <r>
      <t>протокол № __</t>
    </r>
    <r>
      <rPr>
        <u val="single"/>
        <sz val="22"/>
        <rFont val="Times New Roman"/>
        <family val="1"/>
      </rPr>
      <t>8</t>
    </r>
    <r>
      <rPr>
        <sz val="22"/>
        <rFont val="Times New Roman"/>
        <family val="1"/>
      </rPr>
      <t>___</t>
    </r>
  </si>
  <si>
    <t xml:space="preserve">V. План навчального процсу на 2018/2019 навчальний рік                                   </t>
  </si>
  <si>
    <t xml:space="preserve"> 4б</t>
  </si>
  <si>
    <t xml:space="preserve"> 6б</t>
  </si>
  <si>
    <t>Разом  5 семестр:</t>
  </si>
  <si>
    <t>блок 1.1</t>
  </si>
  <si>
    <t>всего</t>
  </si>
  <si>
    <t>єкзамен</t>
  </si>
  <si>
    <t>зачет</t>
  </si>
  <si>
    <t>к.р.</t>
  </si>
  <si>
    <t>блок 1.2</t>
  </si>
  <si>
    <t>блок 1.3</t>
  </si>
  <si>
    <t>блок 2.1</t>
  </si>
  <si>
    <t>блок 2.2</t>
  </si>
  <si>
    <t>практика - зачет</t>
  </si>
  <si>
    <t>итого</t>
  </si>
  <si>
    <t>блок 2.3</t>
  </si>
  <si>
    <t>Екзаменаційна сесія та проміж. контроль</t>
  </si>
  <si>
    <t>126+8 по 18 год</t>
  </si>
  <si>
    <t>А</t>
  </si>
  <si>
    <t xml:space="preserve">Позначення: Т – теоретичне навчання; С – екзаменаційна сесія; ПК - проміжний контроль; П – практика; К – канікули; Д– дипломне проектування; А – державна атестація </t>
  </si>
  <si>
    <t>2+102 год*</t>
  </si>
  <si>
    <t>7+102 год*</t>
  </si>
  <si>
    <t xml:space="preserve"> Кількість годин</t>
  </si>
  <si>
    <t>викладач</t>
  </si>
  <si>
    <t xml:space="preserve">ПТ-18-1, 1 семестр,  2018/2019 навчальний рік                                   </t>
  </si>
  <si>
    <t xml:space="preserve">ПТ-18-1, 2а семестр,  2018/2019 навчальний рік                       </t>
  </si>
  <si>
    <t xml:space="preserve">ПТ-18-1, 2б семестр,  2018/2019 навчальний рік                                </t>
  </si>
  <si>
    <t xml:space="preserve">ПТ-17-1, 3 семестр,  2018/2019 навчальний рік                                  </t>
  </si>
  <si>
    <t xml:space="preserve">ПТ-17-1, 4а семестр,  2018/2019 навчальний рік                                     </t>
  </si>
  <si>
    <t xml:space="preserve">ПТ-17-1, 4б семестр,  2018/2019 навчальний рік                                          </t>
  </si>
  <si>
    <t>Іноземна мова ( в. Виб.)</t>
  </si>
  <si>
    <t>Іноземна мова (в. виб)</t>
  </si>
  <si>
    <t>Іноземна мова (в.виб)</t>
  </si>
  <si>
    <t>Релігієзнавство (в.виб)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</si>
</sst>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_-;\-* #,##0_-;\ &quot;&quot;_-;_-@_-"/>
    <numFmt numFmtId="189" formatCode="#,##0;\-* #,##0_-;\ &quot;&quot;_-;_-@_-"/>
    <numFmt numFmtId="190" formatCode="0.0"/>
    <numFmt numFmtId="191" formatCode="#,##0.0;\-* #,##0.0_-;\ &quot;&quot;_-;_-@_-"/>
    <numFmt numFmtId="192" formatCode="#,##0.0_ ;\-#,##0.0\ 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_-;\-* #,##0.0_-;\ &quot;&quot;_-;_-@_-"/>
    <numFmt numFmtId="198" formatCode="#,##0.00_ ;\-#,##0.00\ "/>
    <numFmt numFmtId="199" formatCode="#,##0_ ;\-#,##0\ "/>
    <numFmt numFmtId="200" formatCode="#,##0.00;\-* #,##0.00_-;\ &quot;&quot;_-;_-@_-"/>
    <numFmt numFmtId="201" formatCode="#,##0_-;\-* #,##0_-;\ _-;_-@_-"/>
    <numFmt numFmtId="202" formatCode="#,##0;\-* #,##0_-;\ _-;_-@_-"/>
    <numFmt numFmtId="203" formatCode="0.000"/>
    <numFmt numFmtId="204" formatCode="mmm/yyyy"/>
    <numFmt numFmtId="205" formatCode="_-* #,##0.0_р_._-;\-* #,##0.0_р_._-;_-* &quot;-&quot;??_р_._-;_-@_-"/>
    <numFmt numFmtId="206" formatCode="_-* #,##0_р_._-;\-* #,##0_р_._-;_-* &quot;-&quot;??_р_._-;_-@_-"/>
  </numFmts>
  <fonts count="10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8"/>
      <name val="Calibri"/>
      <family val="2"/>
    </font>
    <font>
      <b/>
      <sz val="18"/>
      <name val="Times New Roman"/>
      <family val="1"/>
    </font>
    <font>
      <sz val="10"/>
      <name val="Arial Cyr"/>
      <family val="2"/>
    </font>
    <font>
      <sz val="8"/>
      <name val="Arial Cyr"/>
      <family val="2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sz val="20"/>
      <name val="Arial Cyr"/>
      <family val="2"/>
    </font>
    <font>
      <b/>
      <sz val="20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sz val="14"/>
      <color indexed="8"/>
      <name val="Calibri"/>
      <family val="2"/>
    </font>
    <font>
      <b/>
      <sz val="16"/>
      <name val="Times New Roman Cyr"/>
      <family val="0"/>
    </font>
    <font>
      <sz val="16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2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Arial"/>
      <family val="2"/>
    </font>
    <font>
      <sz val="12"/>
      <color indexed="8"/>
      <name val="Arial Cyr"/>
      <family val="0"/>
    </font>
    <font>
      <sz val="22"/>
      <name val="Times New Roman"/>
      <family val="1"/>
    </font>
    <font>
      <u val="single"/>
      <sz val="22"/>
      <name val="Times New Roman"/>
      <family val="1"/>
    </font>
    <font>
      <b/>
      <i/>
      <sz val="12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sz val="12"/>
      <name val="Calibri"/>
      <family val="2"/>
    </font>
    <font>
      <b/>
      <sz val="11"/>
      <name val="Times New Roman"/>
      <family val="1"/>
    </font>
    <font>
      <sz val="14"/>
      <name val="Arial Cyr"/>
      <family val="2"/>
    </font>
    <font>
      <b/>
      <sz val="12"/>
      <color indexed="62"/>
      <name val="Times New Roman"/>
      <family val="1"/>
    </font>
    <font>
      <sz val="14"/>
      <color indexed="62"/>
      <name val="Times New Roman"/>
      <family val="1"/>
    </font>
    <font>
      <sz val="11"/>
      <color indexed="62"/>
      <name val="Calibri"/>
      <family val="2"/>
    </font>
    <font>
      <b/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8"/>
      <name val="Calibri"/>
      <family val="2"/>
    </font>
    <font>
      <sz val="12"/>
      <color indexed="62"/>
      <name val="Times New Roman"/>
      <family val="1"/>
    </font>
    <font>
      <i/>
      <sz val="14"/>
      <name val="Calibri"/>
      <family val="2"/>
    </font>
    <font>
      <sz val="11"/>
      <name val="Calibri"/>
      <family val="2"/>
    </font>
    <font>
      <b/>
      <sz val="12"/>
      <color indexed="30"/>
      <name val="Times New Roman"/>
      <family val="1"/>
    </font>
    <font>
      <sz val="12"/>
      <color indexed="30"/>
      <name val="Times New Roman"/>
      <family val="1"/>
    </font>
    <font>
      <b/>
      <sz val="11"/>
      <color indexed="30"/>
      <name val="Calibri"/>
      <family val="2"/>
    </font>
    <font>
      <sz val="11"/>
      <color indexed="30"/>
      <name val="Calibri"/>
      <family val="2"/>
    </font>
    <font>
      <sz val="9"/>
      <name val="Times New Roman"/>
      <family val="1"/>
    </font>
    <font>
      <sz val="14"/>
      <color indexed="62"/>
      <name val="Calibri"/>
      <family val="2"/>
    </font>
    <font>
      <sz val="14"/>
      <color indexed="8"/>
      <name val="Times New Roman"/>
      <family val="1"/>
    </font>
    <font>
      <sz val="14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2"/>
      <color indexed="9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0"/>
      <name val="Times New Roman"/>
      <family val="1"/>
    </font>
    <font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90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0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3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1" fillId="23" borderId="1" applyNumberFormat="0" applyAlignment="0" applyProtection="0"/>
    <xf numFmtId="0" fontId="92" fillId="24" borderId="2" applyNumberFormat="0" applyAlignment="0" applyProtection="0"/>
    <xf numFmtId="0" fontId="93" fillId="24" borderId="1" applyNumberFormat="0" applyAlignment="0" applyProtection="0"/>
    <xf numFmtId="0" fontId="9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7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5" fillId="0" borderId="6" applyNumberFormat="0" applyFill="0" applyAlignment="0" applyProtection="0"/>
    <xf numFmtId="0" fontId="96" fillId="25" borderId="7" applyNumberFormat="0" applyAlignment="0" applyProtection="0"/>
    <xf numFmtId="0" fontId="10" fillId="0" borderId="0" applyNumberFormat="0" applyFill="0" applyBorder="0" applyAlignment="0" applyProtection="0"/>
    <xf numFmtId="0" fontId="97" fillId="26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98" fillId="0" borderId="0" applyNumberFormat="0" applyFill="0" applyBorder="0" applyAlignment="0" applyProtection="0"/>
    <xf numFmtId="0" fontId="99" fillId="27" borderId="0" applyNumberFormat="0" applyBorder="0" applyAlignment="0" applyProtection="0"/>
    <xf numFmtId="0" fontId="100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101" fillId="0" borderId="9" applyNumberFormat="0" applyFill="0" applyAlignment="0" applyProtection="0"/>
    <xf numFmtId="0" fontId="10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3" fillId="29" borderId="0" applyNumberFormat="0" applyBorder="0" applyAlignment="0" applyProtection="0"/>
  </cellStyleXfs>
  <cellXfs count="2522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12" fillId="0" borderId="0" xfId="55" applyFont="1" applyBorder="1" applyAlignment="1">
      <alignment horizontal="center"/>
      <protection/>
    </xf>
    <xf numFmtId="0" fontId="4" fillId="0" borderId="0" xfId="55" applyFont="1">
      <alignment/>
      <protection/>
    </xf>
    <xf numFmtId="0" fontId="18" fillId="0" borderId="0" xfId="55" applyFont="1" applyAlignment="1">
      <alignment/>
      <protection/>
    </xf>
    <xf numFmtId="0" fontId="5" fillId="0" borderId="0" xfId="55" applyFont="1" applyBorder="1" applyAlignment="1">
      <alignment horizontal="left"/>
      <protection/>
    </xf>
    <xf numFmtId="0" fontId="2" fillId="0" borderId="0" xfId="55" applyFont="1">
      <alignment/>
      <protection/>
    </xf>
    <xf numFmtId="0" fontId="18" fillId="0" borderId="0" xfId="55" applyFont="1" applyAlignment="1">
      <alignment vertical="top" wrapText="1"/>
      <protection/>
    </xf>
    <xf numFmtId="0" fontId="2" fillId="0" borderId="0" xfId="55" applyFont="1" applyAlignment="1">
      <alignment horizontal="left" vertical="center" wrapText="1"/>
      <protection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55" applyFont="1" applyAlignment="1">
      <alignment horizontal="center" vertical="center"/>
      <protection/>
    </xf>
    <xf numFmtId="0" fontId="2" fillId="0" borderId="0" xfId="0" applyFont="1" applyBorder="1" applyAlignment="1">
      <alignment/>
    </xf>
    <xf numFmtId="0" fontId="2" fillId="0" borderId="0" xfId="55" applyFont="1" applyBorder="1">
      <alignment/>
      <protection/>
    </xf>
    <xf numFmtId="0" fontId="3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24" borderId="0" xfId="0" applyFont="1" applyFill="1" applyBorder="1" applyAlignment="1">
      <alignment/>
    </xf>
    <xf numFmtId="0" fontId="4" fillId="24" borderId="0" xfId="0" applyFont="1" applyFill="1" applyBorder="1" applyAlignment="1">
      <alignment wrapText="1"/>
    </xf>
    <xf numFmtId="0" fontId="7" fillId="0" borderId="0" xfId="53" applyFont="1">
      <alignment/>
      <protection/>
    </xf>
    <xf numFmtId="0" fontId="2" fillId="24" borderId="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24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" fillId="0" borderId="2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24" borderId="0" xfId="0" applyFont="1" applyFill="1" applyAlignment="1">
      <alignment/>
    </xf>
    <xf numFmtId="0" fontId="29" fillId="24" borderId="16" xfId="0" applyNumberFormat="1" applyFont="1" applyFill="1" applyBorder="1" applyAlignment="1" applyProtection="1">
      <alignment vertical="center"/>
      <protection/>
    </xf>
    <xf numFmtId="0" fontId="29" fillId="24" borderId="15" xfId="0" applyNumberFormat="1" applyFont="1" applyFill="1" applyBorder="1" applyAlignment="1" applyProtection="1">
      <alignment vertical="center"/>
      <protection/>
    </xf>
    <xf numFmtId="0" fontId="29" fillId="24" borderId="16" xfId="0" applyNumberFormat="1" applyFont="1" applyFill="1" applyBorder="1" applyAlignment="1" applyProtection="1">
      <alignment horizontal="center" vertical="center"/>
      <protection/>
    </xf>
    <xf numFmtId="0" fontId="29" fillId="24" borderId="15" xfId="0" applyNumberFormat="1" applyFont="1" applyFill="1" applyBorder="1" applyAlignment="1" applyProtection="1">
      <alignment horizontal="center" vertical="center"/>
      <protection/>
    </xf>
    <xf numFmtId="0" fontId="29" fillId="24" borderId="22" xfId="0" applyNumberFormat="1" applyFont="1" applyFill="1" applyBorder="1" applyAlignment="1" applyProtection="1">
      <alignment horizontal="center" vertical="center"/>
      <protection/>
    </xf>
    <xf numFmtId="0" fontId="29" fillId="24" borderId="17" xfId="0" applyNumberFormat="1" applyFont="1" applyFill="1" applyBorder="1" applyAlignment="1" applyProtection="1">
      <alignment horizontal="center" vertical="center"/>
      <protection/>
    </xf>
    <xf numFmtId="0" fontId="29" fillId="24" borderId="25" xfId="0" applyNumberFormat="1" applyFont="1" applyFill="1" applyBorder="1" applyAlignment="1" applyProtection="1">
      <alignment horizontal="center" vertical="center"/>
      <protection/>
    </xf>
    <xf numFmtId="49" fontId="29" fillId="24" borderId="29" xfId="0" applyNumberFormat="1" applyFont="1" applyFill="1" applyBorder="1" applyAlignment="1" applyProtection="1">
      <alignment horizontal="center" vertical="center"/>
      <protection/>
    </xf>
    <xf numFmtId="0" fontId="29" fillId="24" borderId="29" xfId="0" applyNumberFormat="1" applyFont="1" applyFill="1" applyBorder="1" applyAlignment="1" applyProtection="1">
      <alignment horizontal="center" vertical="center"/>
      <protection/>
    </xf>
    <xf numFmtId="0" fontId="29" fillId="24" borderId="30" xfId="0" applyNumberFormat="1" applyFont="1" applyFill="1" applyBorder="1" applyAlignment="1" applyProtection="1">
      <alignment horizontal="center" vertical="center"/>
      <protection/>
    </xf>
    <xf numFmtId="188" fontId="29" fillId="24" borderId="31" xfId="0" applyNumberFormat="1" applyFont="1" applyFill="1" applyBorder="1" applyAlignment="1" applyProtection="1">
      <alignment horizontal="center" vertical="center"/>
      <protection/>
    </xf>
    <xf numFmtId="188" fontId="29" fillId="24" borderId="32" xfId="0" applyNumberFormat="1" applyFont="1" applyFill="1" applyBorder="1" applyAlignment="1" applyProtection="1">
      <alignment horizontal="center" vertical="center"/>
      <protection/>
    </xf>
    <xf numFmtId="188" fontId="29" fillId="24" borderId="33" xfId="0" applyNumberFormat="1" applyFont="1" applyFill="1" applyBorder="1" applyAlignment="1" applyProtection="1">
      <alignment horizontal="center" vertical="center"/>
      <protection/>
    </xf>
    <xf numFmtId="0" fontId="29" fillId="24" borderId="34" xfId="0" applyFont="1" applyFill="1" applyBorder="1" applyAlignment="1">
      <alignment horizontal="center" vertical="center" wrapText="1"/>
    </xf>
    <xf numFmtId="0" fontId="29" fillId="24" borderId="10" xfId="0" applyNumberFormat="1" applyFont="1" applyFill="1" applyBorder="1" applyAlignment="1">
      <alignment horizontal="center" vertical="center" wrapText="1"/>
    </xf>
    <xf numFmtId="0" fontId="29" fillId="24" borderId="13" xfId="0" applyFont="1" applyFill="1" applyBorder="1" applyAlignment="1">
      <alignment horizontal="center"/>
    </xf>
    <xf numFmtId="0" fontId="29" fillId="24" borderId="13" xfId="0" applyFont="1" applyFill="1" applyBorder="1" applyAlignment="1">
      <alignment horizontal="center" vertical="center" wrapText="1"/>
    </xf>
    <xf numFmtId="0" fontId="28" fillId="24" borderId="0" xfId="0" applyFont="1" applyFill="1" applyAlignment="1">
      <alignment/>
    </xf>
    <xf numFmtId="0" fontId="29" fillId="24" borderId="10" xfId="0" applyFont="1" applyFill="1" applyBorder="1" applyAlignment="1">
      <alignment horizontal="center"/>
    </xf>
    <xf numFmtId="0" fontId="29" fillId="24" borderId="12" xfId="0" applyNumberFormat="1" applyFont="1" applyFill="1" applyBorder="1" applyAlignment="1">
      <alignment horizontal="center" vertical="center" wrapText="1"/>
    </xf>
    <xf numFmtId="0" fontId="29" fillId="24" borderId="10" xfId="0" applyNumberFormat="1" applyFont="1" applyFill="1" applyBorder="1" applyAlignment="1">
      <alignment horizontal="center" vertical="center" wrapText="1"/>
    </xf>
    <xf numFmtId="0" fontId="29" fillId="24" borderId="11" xfId="0" applyNumberFormat="1" applyFont="1" applyFill="1" applyBorder="1" applyAlignment="1">
      <alignment horizontal="center" vertical="center" wrapText="1"/>
    </xf>
    <xf numFmtId="0" fontId="29" fillId="24" borderId="10" xfId="0" applyNumberFormat="1" applyFont="1" applyFill="1" applyBorder="1" applyAlignment="1" applyProtection="1">
      <alignment horizontal="center" vertical="center"/>
      <protection/>
    </xf>
    <xf numFmtId="0" fontId="29" fillId="24" borderId="11" xfId="0" applyNumberFormat="1" applyFont="1" applyFill="1" applyBorder="1" applyAlignment="1" applyProtection="1">
      <alignment horizontal="center" vertical="center"/>
      <protection/>
    </xf>
    <xf numFmtId="0" fontId="29" fillId="24" borderId="13" xfId="0" applyNumberFormat="1" applyFont="1" applyFill="1" applyBorder="1" applyAlignment="1">
      <alignment horizontal="center" vertical="center" wrapText="1"/>
    </xf>
    <xf numFmtId="188" fontId="29" fillId="24" borderId="10" xfId="0" applyNumberFormat="1" applyFont="1" applyFill="1" applyBorder="1" applyAlignment="1" applyProtection="1">
      <alignment horizontal="center" vertical="center"/>
      <protection/>
    </xf>
    <xf numFmtId="0" fontId="29" fillId="24" borderId="11" xfId="0" applyFont="1" applyFill="1" applyBorder="1" applyAlignment="1">
      <alignment horizontal="center" vertical="center" wrapText="1"/>
    </xf>
    <xf numFmtId="0" fontId="29" fillId="24" borderId="14" xfId="0" applyNumberFormat="1" applyFont="1" applyFill="1" applyBorder="1" applyAlignment="1">
      <alignment horizontal="center" vertical="center" wrapText="1"/>
    </xf>
    <xf numFmtId="0" fontId="30" fillId="24" borderId="35" xfId="0" applyNumberFormat="1" applyFont="1" applyFill="1" applyBorder="1" applyAlignment="1" applyProtection="1">
      <alignment horizontal="center" vertical="center"/>
      <protection/>
    </xf>
    <xf numFmtId="0" fontId="30" fillId="24" borderId="30" xfId="0" applyNumberFormat="1" applyFont="1" applyFill="1" applyBorder="1" applyAlignment="1" applyProtection="1">
      <alignment horizontal="center" vertical="center"/>
      <protection/>
    </xf>
    <xf numFmtId="0" fontId="30" fillId="24" borderId="36" xfId="0" applyNumberFormat="1" applyFont="1" applyFill="1" applyBorder="1" applyAlignment="1" applyProtection="1">
      <alignment horizontal="center" vertical="center"/>
      <protection/>
    </xf>
    <xf numFmtId="49" fontId="29" fillId="24" borderId="23" xfId="0" applyNumberFormat="1" applyFont="1" applyFill="1" applyBorder="1" applyAlignment="1" applyProtection="1">
      <alignment horizontal="center" vertical="center"/>
      <protection/>
    </xf>
    <xf numFmtId="1" fontId="29" fillId="24" borderId="11" xfId="0" applyNumberFormat="1" applyFont="1" applyFill="1" applyBorder="1" applyAlignment="1">
      <alignment horizontal="center" vertical="center" wrapText="1"/>
    </xf>
    <xf numFmtId="0" fontId="29" fillId="24" borderId="12" xfId="0" applyNumberFormat="1" applyFont="1" applyFill="1" applyBorder="1" applyAlignment="1">
      <alignment horizontal="center" vertical="center" wrapText="1"/>
    </xf>
    <xf numFmtId="0" fontId="29" fillId="24" borderId="14" xfId="0" applyNumberFormat="1" applyFont="1" applyFill="1" applyBorder="1" applyAlignment="1">
      <alignment horizontal="center" vertical="center" wrapText="1"/>
    </xf>
    <xf numFmtId="0" fontId="29" fillId="24" borderId="13" xfId="0" applyFont="1" applyFill="1" applyBorder="1" applyAlignment="1">
      <alignment horizontal="center"/>
    </xf>
    <xf numFmtId="0" fontId="29" fillId="24" borderId="10" xfId="0" applyFont="1" applyFill="1" applyBorder="1" applyAlignment="1">
      <alignment horizontal="center" vertical="center" wrapText="1"/>
    </xf>
    <xf numFmtId="0" fontId="29" fillId="24" borderId="23" xfId="0" applyFont="1" applyFill="1" applyBorder="1" applyAlignment="1">
      <alignment wrapText="1"/>
    </xf>
    <xf numFmtId="49" fontId="29" fillId="24" borderId="37" xfId="0" applyNumberFormat="1" applyFont="1" applyFill="1" applyBorder="1" applyAlignment="1" applyProtection="1">
      <alignment horizontal="center" vertical="center"/>
      <protection/>
    </xf>
    <xf numFmtId="189" fontId="30" fillId="24" borderId="36" xfId="0" applyNumberFormat="1" applyFont="1" applyFill="1" applyBorder="1" applyAlignment="1" applyProtection="1">
      <alignment horizontal="right" vertical="center"/>
      <protection/>
    </xf>
    <xf numFmtId="189" fontId="29" fillId="24" borderId="36" xfId="0" applyNumberFormat="1" applyFont="1" applyFill="1" applyBorder="1" applyAlignment="1" applyProtection="1">
      <alignment horizontal="center" vertical="center"/>
      <protection/>
    </xf>
    <xf numFmtId="189" fontId="29" fillId="24" borderId="37" xfId="0" applyNumberFormat="1" applyFont="1" applyFill="1" applyBorder="1" applyAlignment="1" applyProtection="1">
      <alignment horizontal="center" vertical="center"/>
      <protection/>
    </xf>
    <xf numFmtId="189" fontId="29" fillId="24" borderId="35" xfId="0" applyNumberFormat="1" applyFont="1" applyFill="1" applyBorder="1" applyAlignment="1" applyProtection="1">
      <alignment horizontal="center" vertical="center"/>
      <protection/>
    </xf>
    <xf numFmtId="190" fontId="30" fillId="24" borderId="37" xfId="0" applyNumberFormat="1" applyFont="1" applyFill="1" applyBorder="1" applyAlignment="1" applyProtection="1">
      <alignment horizontal="center" vertical="center"/>
      <protection/>
    </xf>
    <xf numFmtId="0" fontId="29" fillId="24" borderId="34" xfId="0" applyNumberFormat="1" applyFont="1" applyFill="1" applyBorder="1" applyAlignment="1" applyProtection="1">
      <alignment horizontal="left" vertical="center"/>
      <protection/>
    </xf>
    <xf numFmtId="49" fontId="29" fillId="24" borderId="24" xfId="0" applyNumberFormat="1" applyFont="1" applyFill="1" applyBorder="1" applyAlignment="1" applyProtection="1">
      <alignment horizontal="center" vertical="center"/>
      <protection/>
    </xf>
    <xf numFmtId="0" fontId="29" fillId="24" borderId="38" xfId="0" applyFont="1" applyFill="1" applyBorder="1" applyAlignment="1">
      <alignment horizontal="center" vertical="center" wrapText="1"/>
    </xf>
    <xf numFmtId="0" fontId="29" fillId="24" borderId="18" xfId="0" applyFont="1" applyFill="1" applyBorder="1" applyAlignment="1">
      <alignment horizontal="center" vertical="center" wrapText="1"/>
    </xf>
    <xf numFmtId="0" fontId="29" fillId="24" borderId="20" xfId="0" applyFont="1" applyFill="1" applyBorder="1" applyAlignment="1">
      <alignment horizontal="center" vertical="center" wrapText="1"/>
    </xf>
    <xf numFmtId="49" fontId="29" fillId="24" borderId="39" xfId="0" applyNumberFormat="1" applyFont="1" applyFill="1" applyBorder="1" applyAlignment="1" applyProtection="1">
      <alignment horizontal="center" vertical="center"/>
      <protection/>
    </xf>
    <xf numFmtId="190" fontId="29" fillId="24" borderId="12" xfId="0" applyNumberFormat="1" applyFont="1" applyFill="1" applyBorder="1" applyAlignment="1">
      <alignment horizontal="center" vertical="center" wrapText="1"/>
    </xf>
    <xf numFmtId="188" fontId="29" fillId="24" borderId="18" xfId="0" applyNumberFormat="1" applyFont="1" applyFill="1" applyBorder="1" applyAlignment="1" applyProtection="1">
      <alignment horizontal="center" vertical="center"/>
      <protection/>
    </xf>
    <xf numFmtId="0" fontId="29" fillId="24" borderId="10" xfId="0" applyFont="1" applyFill="1" applyBorder="1" applyAlignment="1">
      <alignment wrapText="1"/>
    </xf>
    <xf numFmtId="0" fontId="0" fillId="24" borderId="10" xfId="0" applyFont="1" applyFill="1" applyBorder="1" applyAlignment="1">
      <alignment/>
    </xf>
    <xf numFmtId="189" fontId="32" fillId="24" borderId="40" xfId="0" applyNumberFormat="1" applyFont="1" applyFill="1" applyBorder="1" applyAlignment="1" applyProtection="1">
      <alignment horizontal="center" vertical="center"/>
      <protection/>
    </xf>
    <xf numFmtId="1" fontId="29" fillId="24" borderId="41" xfId="0" applyNumberFormat="1" applyFont="1" applyFill="1" applyBorder="1" applyAlignment="1">
      <alignment horizontal="center" vertical="center" wrapText="1"/>
    </xf>
    <xf numFmtId="1" fontId="29" fillId="24" borderId="42" xfId="0" applyNumberFormat="1" applyFont="1" applyFill="1" applyBorder="1" applyAlignment="1">
      <alignment horizontal="center" vertical="center" wrapText="1"/>
    </xf>
    <xf numFmtId="1" fontId="29" fillId="24" borderId="43" xfId="0" applyNumberFormat="1" applyFont="1" applyFill="1" applyBorder="1" applyAlignment="1">
      <alignment horizontal="center" vertical="center" wrapText="1"/>
    </xf>
    <xf numFmtId="1" fontId="29" fillId="24" borderId="44" xfId="0" applyNumberFormat="1" applyFont="1" applyFill="1" applyBorder="1" applyAlignment="1">
      <alignment horizontal="center" vertical="center" wrapText="1"/>
    </xf>
    <xf numFmtId="1" fontId="29" fillId="24" borderId="45" xfId="0" applyNumberFormat="1" applyFont="1" applyFill="1" applyBorder="1" applyAlignment="1">
      <alignment horizontal="center" vertical="center" wrapText="1"/>
    </xf>
    <xf numFmtId="190" fontId="29" fillId="24" borderId="42" xfId="0" applyNumberFormat="1" applyFont="1" applyFill="1" applyBorder="1" applyAlignment="1">
      <alignment horizontal="center" vertical="center" wrapText="1"/>
    </xf>
    <xf numFmtId="0" fontId="29" fillId="24" borderId="43" xfId="0" applyFont="1" applyFill="1" applyBorder="1" applyAlignment="1">
      <alignment horizontal="center" vertical="center" wrapText="1"/>
    </xf>
    <xf numFmtId="0" fontId="29" fillId="24" borderId="44" xfId="0" applyFont="1" applyFill="1" applyBorder="1" applyAlignment="1">
      <alignment horizontal="center" vertical="center" wrapText="1"/>
    </xf>
    <xf numFmtId="0" fontId="29" fillId="24" borderId="46" xfId="0" applyFont="1" applyFill="1" applyBorder="1" applyAlignment="1">
      <alignment horizontal="center" vertical="center" wrapText="1"/>
    </xf>
    <xf numFmtId="0" fontId="29" fillId="24" borderId="45" xfId="0" applyNumberFormat="1" applyFont="1" applyFill="1" applyBorder="1" applyAlignment="1" applyProtection="1">
      <alignment horizontal="left" vertical="center" wrapText="1"/>
      <protection/>
    </xf>
    <xf numFmtId="189" fontId="32" fillId="24" borderId="47" xfId="0" applyNumberFormat="1" applyFont="1" applyFill="1" applyBorder="1" applyAlignment="1" applyProtection="1">
      <alignment horizontal="center" vertical="center"/>
      <protection/>
    </xf>
    <xf numFmtId="1" fontId="29" fillId="24" borderId="48" xfId="0" applyNumberFormat="1" applyFont="1" applyFill="1" applyBorder="1" applyAlignment="1">
      <alignment horizontal="center" vertical="center" wrapText="1"/>
    </xf>
    <xf numFmtId="1" fontId="29" fillId="24" borderId="12" xfId="0" applyNumberFormat="1" applyFont="1" applyFill="1" applyBorder="1" applyAlignment="1">
      <alignment horizontal="center" vertical="center" wrapText="1"/>
    </xf>
    <xf numFmtId="1" fontId="29" fillId="24" borderId="10" xfId="0" applyNumberFormat="1" applyFont="1" applyFill="1" applyBorder="1" applyAlignment="1">
      <alignment horizontal="center" vertical="center" wrapText="1"/>
    </xf>
    <xf numFmtId="188" fontId="29" fillId="24" borderId="49" xfId="0" applyNumberFormat="1" applyFont="1" applyFill="1" applyBorder="1" applyAlignment="1" applyProtection="1">
      <alignment horizontal="left" vertical="center"/>
      <protection/>
    </xf>
    <xf numFmtId="189" fontId="32" fillId="24" borderId="50" xfId="0" applyNumberFormat="1" applyFont="1" applyFill="1" applyBorder="1" applyAlignment="1" applyProtection="1">
      <alignment horizontal="center" vertical="center"/>
      <protection/>
    </xf>
    <xf numFmtId="188" fontId="29" fillId="24" borderId="51" xfId="0" applyNumberFormat="1" applyFont="1" applyFill="1" applyBorder="1" applyAlignment="1" applyProtection="1">
      <alignment horizontal="center" vertical="center"/>
      <protection/>
    </xf>
    <xf numFmtId="1" fontId="29" fillId="24" borderId="18" xfId="0" applyNumberFormat="1" applyFont="1" applyFill="1" applyBorder="1" applyAlignment="1">
      <alignment horizontal="center" vertical="center" wrapText="1"/>
    </xf>
    <xf numFmtId="1" fontId="29" fillId="24" borderId="20" xfId="0" applyNumberFormat="1" applyFont="1" applyFill="1" applyBorder="1" applyAlignment="1">
      <alignment horizontal="center" vertical="center" wrapText="1"/>
    </xf>
    <xf numFmtId="190" fontId="29" fillId="24" borderId="19" xfId="0" applyNumberFormat="1" applyFont="1" applyFill="1" applyBorder="1" applyAlignment="1">
      <alignment horizontal="center" vertical="center" wrapText="1"/>
    </xf>
    <xf numFmtId="0" fontId="29" fillId="24" borderId="36" xfId="0" applyFont="1" applyFill="1" applyBorder="1" applyAlignment="1">
      <alignment horizontal="center" vertical="center" wrapText="1"/>
    </xf>
    <xf numFmtId="0" fontId="29" fillId="24" borderId="37" xfId="0" applyFont="1" applyFill="1" applyBorder="1" applyAlignment="1">
      <alignment horizontal="center" vertical="center" wrapText="1"/>
    </xf>
    <xf numFmtId="189" fontId="32" fillId="24" borderId="35" xfId="0" applyNumberFormat="1" applyFont="1" applyFill="1" applyBorder="1" applyAlignment="1" applyProtection="1">
      <alignment horizontal="center" vertical="center"/>
      <protection/>
    </xf>
    <xf numFmtId="1" fontId="30" fillId="24" borderId="37" xfId="0" applyNumberFormat="1" applyFont="1" applyFill="1" applyBorder="1" applyAlignment="1" applyProtection="1">
      <alignment horizontal="center" vertical="center"/>
      <protection/>
    </xf>
    <xf numFmtId="189" fontId="29" fillId="24" borderId="45" xfId="0" applyNumberFormat="1" applyFont="1" applyFill="1" applyBorder="1" applyAlignment="1" applyProtection="1">
      <alignment horizontal="left" vertical="center" wrapText="1"/>
      <protection/>
    </xf>
    <xf numFmtId="189" fontId="29" fillId="24" borderId="39" xfId="0" applyNumberFormat="1" applyFont="1" applyFill="1" applyBorder="1" applyAlignment="1" applyProtection="1">
      <alignment horizontal="center" vertical="center"/>
      <protection/>
    </xf>
    <xf numFmtId="189" fontId="29" fillId="24" borderId="46" xfId="0" applyNumberFormat="1" applyFont="1" applyFill="1" applyBorder="1" applyAlignment="1" applyProtection="1">
      <alignment horizontal="center" vertical="center"/>
      <protection/>
    </xf>
    <xf numFmtId="189" fontId="29" fillId="24" borderId="43" xfId="0" applyNumberFormat="1" applyFont="1" applyFill="1" applyBorder="1" applyAlignment="1" applyProtection="1">
      <alignment horizontal="center" vertical="center"/>
      <protection/>
    </xf>
    <xf numFmtId="189" fontId="29" fillId="24" borderId="47" xfId="0" applyNumberFormat="1" applyFont="1" applyFill="1" applyBorder="1" applyAlignment="1" applyProtection="1">
      <alignment horizontal="center" vertical="center"/>
      <protection/>
    </xf>
    <xf numFmtId="189" fontId="29" fillId="24" borderId="45" xfId="0" applyNumberFormat="1" applyFont="1" applyFill="1" applyBorder="1" applyAlignment="1" applyProtection="1">
      <alignment horizontal="center" vertical="center"/>
      <protection/>
    </xf>
    <xf numFmtId="189" fontId="29" fillId="24" borderId="52" xfId="0" applyNumberFormat="1" applyFont="1" applyFill="1" applyBorder="1" applyAlignment="1" applyProtection="1">
      <alignment horizontal="center" vertical="center"/>
      <protection/>
    </xf>
    <xf numFmtId="1" fontId="31" fillId="24" borderId="42" xfId="0" applyNumberFormat="1" applyFont="1" applyFill="1" applyBorder="1" applyAlignment="1" applyProtection="1">
      <alignment horizontal="center" vertical="center"/>
      <protection/>
    </xf>
    <xf numFmtId="1" fontId="31" fillId="24" borderId="43" xfId="0" applyNumberFormat="1" applyFont="1" applyFill="1" applyBorder="1" applyAlignment="1" applyProtection="1">
      <alignment horizontal="center" vertical="center"/>
      <protection/>
    </xf>
    <xf numFmtId="1" fontId="31" fillId="24" borderId="44" xfId="0" applyNumberFormat="1" applyFont="1" applyFill="1" applyBorder="1" applyAlignment="1" applyProtection="1">
      <alignment horizontal="center" vertical="center"/>
      <protection/>
    </xf>
    <xf numFmtId="1" fontId="31" fillId="24" borderId="46" xfId="0" applyNumberFormat="1" applyFont="1" applyFill="1" applyBorder="1" applyAlignment="1" applyProtection="1">
      <alignment horizontal="center" vertical="center"/>
      <protection/>
    </xf>
    <xf numFmtId="189" fontId="30" fillId="24" borderId="36" xfId="0" applyNumberFormat="1" applyFont="1" applyFill="1" applyBorder="1" applyAlignment="1" applyProtection="1">
      <alignment horizontal="center" vertical="center"/>
      <protection/>
    </xf>
    <xf numFmtId="49" fontId="29" fillId="24" borderId="10" xfId="0" applyNumberFormat="1" applyFont="1" applyFill="1" applyBorder="1" applyAlignment="1" applyProtection="1">
      <alignment horizontal="center" vertical="center"/>
      <protection/>
    </xf>
    <xf numFmtId="190" fontId="29" fillId="24" borderId="10" xfId="0" applyNumberFormat="1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/>
    </xf>
    <xf numFmtId="189" fontId="30" fillId="24" borderId="53" xfId="0" applyNumberFormat="1" applyFont="1" applyFill="1" applyBorder="1" applyAlignment="1" applyProtection="1">
      <alignment horizontal="right" vertical="center"/>
      <protection/>
    </xf>
    <xf numFmtId="189" fontId="29" fillId="24" borderId="53" xfId="0" applyNumberFormat="1" applyFont="1" applyFill="1" applyBorder="1" applyAlignment="1" applyProtection="1">
      <alignment horizontal="center" vertical="center"/>
      <protection/>
    </xf>
    <xf numFmtId="189" fontId="29" fillId="24" borderId="54" xfId="0" applyNumberFormat="1" applyFont="1" applyFill="1" applyBorder="1" applyAlignment="1" applyProtection="1">
      <alignment horizontal="center" vertical="center"/>
      <protection/>
    </xf>
    <xf numFmtId="189" fontId="29" fillId="24" borderId="55" xfId="0" applyNumberFormat="1" applyFont="1" applyFill="1" applyBorder="1" applyAlignment="1" applyProtection="1">
      <alignment horizontal="center" vertical="center"/>
      <protection/>
    </xf>
    <xf numFmtId="189" fontId="30" fillId="24" borderId="53" xfId="0" applyNumberFormat="1" applyFont="1" applyFill="1" applyBorder="1" applyAlignment="1" applyProtection="1">
      <alignment horizontal="center" vertical="center"/>
      <protection/>
    </xf>
    <xf numFmtId="189" fontId="30" fillId="24" borderId="54" xfId="0" applyNumberFormat="1" applyFont="1" applyFill="1" applyBorder="1" applyAlignment="1" applyProtection="1">
      <alignment horizontal="center" vertical="center"/>
      <protection/>
    </xf>
    <xf numFmtId="189" fontId="30" fillId="24" borderId="55" xfId="0" applyNumberFormat="1" applyFont="1" applyFill="1" applyBorder="1" applyAlignment="1" applyProtection="1">
      <alignment horizontal="center" vertical="center"/>
      <protection/>
    </xf>
    <xf numFmtId="0" fontId="30" fillId="24" borderId="54" xfId="0" applyNumberFormat="1" applyFont="1" applyFill="1" applyBorder="1" applyAlignment="1" applyProtection="1">
      <alignment horizontal="center" vertical="center"/>
      <protection/>
    </xf>
    <xf numFmtId="0" fontId="30" fillId="24" borderId="53" xfId="0" applyNumberFormat="1" applyFont="1" applyFill="1" applyBorder="1" applyAlignment="1" applyProtection="1">
      <alignment horizontal="center" vertical="center"/>
      <protection/>
    </xf>
    <xf numFmtId="189" fontId="30" fillId="24" borderId="35" xfId="0" applyNumberFormat="1" applyFont="1" applyFill="1" applyBorder="1" applyAlignment="1" applyProtection="1">
      <alignment horizontal="center" vertical="center"/>
      <protection/>
    </xf>
    <xf numFmtId="190" fontId="30" fillId="24" borderId="35" xfId="0" applyNumberFormat="1" applyFont="1" applyFill="1" applyBorder="1" applyAlignment="1" applyProtection="1">
      <alignment horizontal="center" vertical="center"/>
      <protection/>
    </xf>
    <xf numFmtId="190" fontId="30" fillId="24" borderId="36" xfId="0" applyNumberFormat="1" applyFont="1" applyFill="1" applyBorder="1" applyAlignment="1" applyProtection="1">
      <alignment horizontal="center" vertical="center"/>
      <protection/>
    </xf>
    <xf numFmtId="49" fontId="33" fillId="24" borderId="0" xfId="0" applyNumberFormat="1" applyFont="1" applyFill="1" applyAlignment="1">
      <alignment/>
    </xf>
    <xf numFmtId="0" fontId="33" fillId="24" borderId="0" xfId="0" applyFont="1" applyFill="1" applyAlignment="1">
      <alignment/>
    </xf>
    <xf numFmtId="190" fontId="33" fillId="24" borderId="0" xfId="0" applyNumberFormat="1" applyFont="1" applyFill="1" applyAlignment="1">
      <alignment/>
    </xf>
    <xf numFmtId="0" fontId="29" fillId="24" borderId="0" xfId="0" applyFont="1" applyFill="1" applyAlignment="1">
      <alignment/>
    </xf>
    <xf numFmtId="190" fontId="29" fillId="24" borderId="0" xfId="0" applyNumberFormat="1" applyFont="1" applyFill="1" applyAlignment="1">
      <alignment/>
    </xf>
    <xf numFmtId="192" fontId="29" fillId="24" borderId="0" xfId="0" applyNumberFormat="1" applyFont="1" applyFill="1" applyAlignment="1">
      <alignment/>
    </xf>
    <xf numFmtId="0" fontId="30" fillId="24" borderId="56" xfId="0" applyFont="1" applyFill="1" applyBorder="1" applyAlignment="1">
      <alignment horizontal="center" vertical="center" wrapText="1"/>
    </xf>
    <xf numFmtId="0" fontId="30" fillId="24" borderId="57" xfId="0" applyFont="1" applyFill="1" applyBorder="1" applyAlignment="1">
      <alignment horizontal="center" vertical="center" wrapText="1"/>
    </xf>
    <xf numFmtId="0" fontId="30" fillId="24" borderId="58" xfId="0" applyFont="1" applyFill="1" applyBorder="1" applyAlignment="1">
      <alignment horizontal="center" vertical="center" wrapText="1"/>
    </xf>
    <xf numFmtId="49" fontId="30" fillId="0" borderId="39" xfId="0" applyNumberFormat="1" applyFont="1" applyFill="1" applyBorder="1" applyAlignment="1">
      <alignment horizontal="center" vertical="center" wrapText="1"/>
    </xf>
    <xf numFmtId="49" fontId="30" fillId="0" borderId="45" xfId="0" applyNumberFormat="1" applyFont="1" applyFill="1" applyBorder="1" applyAlignment="1">
      <alignment vertical="center" wrapText="1"/>
    </xf>
    <xf numFmtId="0" fontId="30" fillId="0" borderId="46" xfId="0" applyFont="1" applyFill="1" applyBorder="1" applyAlignment="1">
      <alignment horizontal="center" vertical="center" wrapText="1"/>
    </xf>
    <xf numFmtId="49" fontId="30" fillId="0" borderId="43" xfId="0" applyNumberFormat="1" applyFont="1" applyFill="1" applyBorder="1" applyAlignment="1">
      <alignment horizontal="center" vertical="center" wrapText="1"/>
    </xf>
    <xf numFmtId="188" fontId="30" fillId="0" borderId="47" xfId="0" applyNumberFormat="1" applyFont="1" applyFill="1" applyBorder="1" applyAlignment="1" applyProtection="1">
      <alignment horizontal="center" vertical="center" wrapText="1"/>
      <protection/>
    </xf>
    <xf numFmtId="190" fontId="30" fillId="0" borderId="45" xfId="0" applyNumberFormat="1" applyFont="1" applyFill="1" applyBorder="1" applyAlignment="1" applyProtection="1">
      <alignment horizontal="center" vertical="center"/>
      <protection/>
    </xf>
    <xf numFmtId="0" fontId="29" fillId="0" borderId="43" xfId="0" applyFont="1" applyFill="1" applyBorder="1" applyAlignment="1">
      <alignment horizontal="center" vertical="center" wrapText="1"/>
    </xf>
    <xf numFmtId="0" fontId="29" fillId="0" borderId="44" xfId="0" applyFont="1" applyFill="1" applyBorder="1" applyAlignment="1">
      <alignment horizontal="center" vertical="center" wrapText="1"/>
    </xf>
    <xf numFmtId="0" fontId="29" fillId="0" borderId="42" xfId="0" applyFont="1" applyFill="1" applyBorder="1" applyAlignment="1">
      <alignment horizontal="center" vertical="center" wrapText="1"/>
    </xf>
    <xf numFmtId="0" fontId="29" fillId="0" borderId="46" xfId="0" applyFont="1" applyFill="1" applyBorder="1" applyAlignment="1">
      <alignment horizontal="center" vertical="center" wrapText="1"/>
    </xf>
    <xf numFmtId="49" fontId="29" fillId="0" borderId="59" xfId="0" applyNumberFormat="1" applyFont="1" applyFill="1" applyBorder="1" applyAlignment="1">
      <alignment horizontal="center" vertical="center" wrapText="1"/>
    </xf>
    <xf numFmtId="49" fontId="29" fillId="0" borderId="49" xfId="0" applyNumberFormat="1" applyFont="1" applyFill="1" applyBorder="1" applyAlignment="1">
      <alignment vertical="center" wrapText="1"/>
    </xf>
    <xf numFmtId="0" fontId="29" fillId="0" borderId="38" xfId="0" applyFont="1" applyFill="1" applyBorder="1" applyAlignment="1">
      <alignment horizontal="center" vertical="center" wrapText="1"/>
    </xf>
    <xf numFmtId="0" fontId="29" fillId="0" borderId="18" xfId="0" applyNumberFormat="1" applyFont="1" applyFill="1" applyBorder="1" applyAlignment="1">
      <alignment horizontal="center" vertical="center" wrapText="1"/>
    </xf>
    <xf numFmtId="188" fontId="29" fillId="0" borderId="50" xfId="0" applyNumberFormat="1" applyFont="1" applyFill="1" applyBorder="1" applyAlignment="1" applyProtection="1">
      <alignment horizontal="center" vertical="center" wrapText="1"/>
      <protection/>
    </xf>
    <xf numFmtId="0" fontId="29" fillId="0" borderId="34" xfId="0" applyFont="1" applyFill="1" applyBorder="1" applyAlignment="1">
      <alignment horizontal="center" vertical="center" wrapText="1"/>
    </xf>
    <xf numFmtId="49" fontId="29" fillId="0" borderId="23" xfId="0" applyNumberFormat="1" applyFont="1" applyFill="1" applyBorder="1" applyAlignment="1">
      <alignment horizontal="center" vertical="center" wrapText="1"/>
    </xf>
    <xf numFmtId="49" fontId="29" fillId="0" borderId="34" xfId="0" applyNumberFormat="1" applyFont="1" applyFill="1" applyBorder="1" applyAlignment="1">
      <alignment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188" fontId="29" fillId="0" borderId="40" xfId="0" applyNumberFormat="1" applyFont="1" applyFill="1" applyBorder="1" applyAlignment="1" applyProtection="1">
      <alignment horizontal="center" vertical="center" wrapText="1"/>
      <protection/>
    </xf>
    <xf numFmtId="0" fontId="29" fillId="0" borderId="13" xfId="0" applyFont="1" applyFill="1" applyBorder="1" applyAlignment="1">
      <alignment horizontal="center"/>
    </xf>
    <xf numFmtId="49" fontId="29" fillId="0" borderId="60" xfId="0" applyNumberFormat="1" applyFont="1" applyFill="1" applyBorder="1" applyAlignment="1">
      <alignment horizontal="center" vertical="center" wrapText="1"/>
    </xf>
    <xf numFmtId="49" fontId="29" fillId="0" borderId="61" xfId="0" applyNumberFormat="1" applyFont="1" applyFill="1" applyBorder="1" applyAlignment="1">
      <alignment vertical="center" wrapText="1"/>
    </xf>
    <xf numFmtId="0" fontId="29" fillId="0" borderId="62" xfId="0" applyFont="1" applyFill="1" applyBorder="1" applyAlignment="1">
      <alignment horizontal="center" vertical="center" wrapText="1"/>
    </xf>
    <xf numFmtId="49" fontId="29" fillId="0" borderId="63" xfId="0" applyNumberFormat="1" applyFont="1" applyFill="1" applyBorder="1" applyAlignment="1">
      <alignment horizontal="center" vertical="center" wrapText="1"/>
    </xf>
    <xf numFmtId="49" fontId="29" fillId="0" borderId="64" xfId="0" applyNumberFormat="1" applyFont="1" applyFill="1" applyBorder="1" applyAlignment="1">
      <alignment horizontal="center" vertical="center" wrapText="1"/>
    </xf>
    <xf numFmtId="188" fontId="29" fillId="0" borderId="65" xfId="0" applyNumberFormat="1" applyFont="1" applyFill="1" applyBorder="1" applyAlignment="1" applyProtection="1">
      <alignment horizontal="center" vertical="center" wrapText="1"/>
      <protection/>
    </xf>
    <xf numFmtId="0" fontId="29" fillId="0" borderId="11" xfId="0" applyFont="1" applyFill="1" applyBorder="1" applyAlignment="1">
      <alignment horizontal="center"/>
    </xf>
    <xf numFmtId="188" fontId="29" fillId="0" borderId="62" xfId="0" applyNumberFormat="1" applyFont="1" applyFill="1" applyBorder="1" applyAlignment="1" applyProtection="1">
      <alignment vertical="center"/>
      <protection/>
    </xf>
    <xf numFmtId="188" fontId="29" fillId="0" borderId="63" xfId="0" applyNumberFormat="1" applyFont="1" applyFill="1" applyBorder="1" applyAlignment="1" applyProtection="1">
      <alignment vertical="center"/>
      <protection/>
    </xf>
    <xf numFmtId="188" fontId="29" fillId="0" borderId="64" xfId="0" applyNumberFormat="1" applyFont="1" applyFill="1" applyBorder="1" applyAlignment="1" applyProtection="1">
      <alignment vertical="center"/>
      <protection/>
    </xf>
    <xf numFmtId="49" fontId="29" fillId="0" borderId="10" xfId="0" applyNumberFormat="1" applyFont="1" applyFill="1" applyBorder="1" applyAlignment="1" applyProtection="1">
      <alignment horizontal="center" vertical="center"/>
      <protection/>
    </xf>
    <xf numFmtId="49" fontId="36" fillId="0" borderId="10" xfId="0" applyNumberFormat="1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188" fontId="29" fillId="0" borderId="14" xfId="0" applyNumberFormat="1" applyFont="1" applyFill="1" applyBorder="1" applyAlignment="1" applyProtection="1">
      <alignment horizontal="center" vertical="center" wrapText="1"/>
      <protection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49" fontId="30" fillId="0" borderId="23" xfId="0" applyNumberFormat="1" applyFont="1" applyFill="1" applyBorder="1" applyAlignment="1">
      <alignment horizontal="center" vertical="center" wrapText="1"/>
    </xf>
    <xf numFmtId="49" fontId="30" fillId="0" borderId="34" xfId="0" applyNumberFormat="1" applyFont="1" applyFill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188" fontId="30" fillId="0" borderId="40" xfId="0" applyNumberFormat="1" applyFont="1" applyFill="1" applyBorder="1" applyAlignment="1" applyProtection="1">
      <alignment horizontal="center" vertical="center"/>
      <protection/>
    </xf>
    <xf numFmtId="0" fontId="30" fillId="0" borderId="34" xfId="0" applyFont="1" applyFill="1" applyBorder="1" applyAlignment="1">
      <alignment horizontal="center" vertical="center" wrapText="1"/>
    </xf>
    <xf numFmtId="188" fontId="29" fillId="0" borderId="10" xfId="0" applyNumberFormat="1" applyFont="1" applyFill="1" applyBorder="1" applyAlignment="1" applyProtection="1">
      <alignment horizontal="center" vertical="center"/>
      <protection/>
    </xf>
    <xf numFmtId="188" fontId="29" fillId="0" borderId="11" xfId="0" applyNumberFormat="1" applyFont="1" applyFill="1" applyBorder="1" applyAlignment="1" applyProtection="1">
      <alignment horizontal="center" vertical="center"/>
      <protection/>
    </xf>
    <xf numFmtId="0" fontId="30" fillId="0" borderId="10" xfId="0" applyFont="1" applyFill="1" applyBorder="1" applyAlignment="1">
      <alignment horizontal="center" vertical="center" wrapText="1"/>
    </xf>
    <xf numFmtId="189" fontId="31" fillId="0" borderId="40" xfId="0" applyNumberFormat="1" applyFont="1" applyFill="1" applyBorder="1" applyAlignment="1" applyProtection="1">
      <alignment horizontal="center" vertical="center"/>
      <protection/>
    </xf>
    <xf numFmtId="188" fontId="29" fillId="0" borderId="11" xfId="0" applyNumberFormat="1" applyFont="1" applyFill="1" applyBorder="1" applyAlignment="1" applyProtection="1">
      <alignment vertical="center"/>
      <protection/>
    </xf>
    <xf numFmtId="49" fontId="30" fillId="0" borderId="34" xfId="0" applyNumberFormat="1" applyFont="1" applyFill="1" applyBorder="1" applyAlignment="1">
      <alignment vertical="center" wrapText="1"/>
    </xf>
    <xf numFmtId="188" fontId="30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40" xfId="0" applyFont="1" applyFill="1" applyBorder="1" applyAlignment="1">
      <alignment horizontal="center" vertical="center" wrapText="1"/>
    </xf>
    <xf numFmtId="1" fontId="30" fillId="0" borderId="23" xfId="0" applyNumberFormat="1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191" fontId="30" fillId="0" borderId="23" xfId="0" applyNumberFormat="1" applyFont="1" applyFill="1" applyBorder="1" applyAlignment="1" applyProtection="1">
      <alignment horizontal="center" vertical="center"/>
      <protection/>
    </xf>
    <xf numFmtId="49" fontId="30" fillId="0" borderId="24" xfId="0" applyNumberFormat="1" applyFont="1" applyFill="1" applyBorder="1" applyAlignment="1">
      <alignment horizontal="center" vertical="center" wrapText="1"/>
    </xf>
    <xf numFmtId="49" fontId="30" fillId="0" borderId="49" xfId="0" applyNumberFormat="1" applyFont="1" applyFill="1" applyBorder="1" applyAlignment="1">
      <alignment horizontal="left" vertical="center" wrapText="1"/>
    </xf>
    <xf numFmtId="188" fontId="29" fillId="0" borderId="38" xfId="0" applyNumberFormat="1" applyFont="1" applyFill="1" applyBorder="1" applyAlignment="1" applyProtection="1">
      <alignment horizontal="center" vertical="center" wrapText="1"/>
      <protection/>
    </xf>
    <xf numFmtId="0" fontId="30" fillId="0" borderId="18" xfId="0" applyNumberFormat="1" applyFont="1" applyFill="1" applyBorder="1" applyAlignment="1" applyProtection="1">
      <alignment horizontal="center" vertical="center" wrapText="1"/>
      <protection/>
    </xf>
    <xf numFmtId="188" fontId="30" fillId="0" borderId="50" xfId="0" applyNumberFormat="1" applyFont="1" applyFill="1" applyBorder="1" applyAlignment="1" applyProtection="1">
      <alignment horizontal="center" vertical="center" wrapText="1"/>
      <protection/>
    </xf>
    <xf numFmtId="188" fontId="30" fillId="0" borderId="24" xfId="0" applyNumberFormat="1" applyFont="1" applyFill="1" applyBorder="1" applyAlignment="1">
      <alignment horizontal="center" vertical="center" wrapText="1"/>
    </xf>
    <xf numFmtId="188" fontId="30" fillId="0" borderId="24" xfId="0" applyNumberFormat="1" applyFont="1" applyFill="1" applyBorder="1" applyAlignment="1" applyProtection="1">
      <alignment horizontal="center" vertical="center"/>
      <protection/>
    </xf>
    <xf numFmtId="188" fontId="30" fillId="0" borderId="24" xfId="0" applyNumberFormat="1" applyFont="1" applyFill="1" applyBorder="1" applyAlignment="1" applyProtection="1">
      <alignment vertical="center"/>
      <protection/>
    </xf>
    <xf numFmtId="0" fontId="29" fillId="0" borderId="16" xfId="0" applyNumberFormat="1" applyFont="1" applyFill="1" applyBorder="1" applyAlignment="1" applyProtection="1">
      <alignment horizontal="center" vertical="center"/>
      <protection/>
    </xf>
    <xf numFmtId="0" fontId="29" fillId="0" borderId="15" xfId="0" applyNumberFormat="1" applyFont="1" applyFill="1" applyBorder="1" applyAlignment="1" applyProtection="1">
      <alignment horizontal="center" vertical="center"/>
      <protection/>
    </xf>
    <xf numFmtId="0" fontId="29" fillId="0" borderId="17" xfId="0" applyNumberFormat="1" applyFont="1" applyFill="1" applyBorder="1" applyAlignment="1" applyProtection="1">
      <alignment horizontal="center" vertical="center"/>
      <protection/>
    </xf>
    <xf numFmtId="0" fontId="29" fillId="0" borderId="16" xfId="0" applyFont="1" applyFill="1" applyBorder="1" applyAlignment="1">
      <alignment horizontal="center"/>
    </xf>
    <xf numFmtId="0" fontId="29" fillId="0" borderId="16" xfId="0" applyNumberFormat="1" applyFont="1" applyFill="1" applyBorder="1" applyAlignment="1" applyProtection="1">
      <alignment vertical="center"/>
      <protection/>
    </xf>
    <xf numFmtId="0" fontId="29" fillId="0" borderId="15" xfId="0" applyNumberFormat="1" applyFont="1" applyFill="1" applyBorder="1" applyAlignment="1" applyProtection="1">
      <alignment vertical="center"/>
      <protection/>
    </xf>
    <xf numFmtId="0" fontId="29" fillId="0" borderId="17" xfId="0" applyNumberFormat="1" applyFont="1" applyFill="1" applyBorder="1" applyAlignment="1" applyProtection="1">
      <alignment vertical="center"/>
      <protection/>
    </xf>
    <xf numFmtId="0" fontId="29" fillId="0" borderId="38" xfId="0" applyNumberFormat="1" applyFont="1" applyFill="1" applyBorder="1" applyAlignment="1" applyProtection="1">
      <alignment vertical="center"/>
      <protection/>
    </xf>
    <xf numFmtId="0" fontId="29" fillId="0" borderId="18" xfId="0" applyNumberFormat="1" applyFont="1" applyFill="1" applyBorder="1" applyAlignment="1" applyProtection="1">
      <alignment vertical="center"/>
      <protection/>
    </xf>
    <xf numFmtId="0" fontId="29" fillId="0" borderId="20" xfId="0" applyNumberFormat="1" applyFont="1" applyFill="1" applyBorder="1" applyAlignment="1" applyProtection="1">
      <alignment vertical="center"/>
      <protection/>
    </xf>
    <xf numFmtId="0" fontId="30" fillId="0" borderId="36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 wrapText="1"/>
    </xf>
    <xf numFmtId="190" fontId="30" fillId="0" borderId="37" xfId="0" applyNumberFormat="1" applyFont="1" applyFill="1" applyBorder="1" applyAlignment="1">
      <alignment horizontal="center" vertical="center" wrapText="1"/>
    </xf>
    <xf numFmtId="49" fontId="30" fillId="0" borderId="39" xfId="0" applyNumberFormat="1" applyFont="1" applyFill="1" applyBorder="1" applyAlignment="1">
      <alignment horizontal="center" vertical="center" wrapText="1"/>
    </xf>
    <xf numFmtId="49" fontId="30" fillId="0" borderId="45" xfId="0" applyNumberFormat="1" applyFont="1" applyFill="1" applyBorder="1" applyAlignment="1">
      <alignment horizontal="left" vertical="center" wrapText="1"/>
    </xf>
    <xf numFmtId="189" fontId="31" fillId="0" borderId="52" xfId="0" applyNumberFormat="1" applyFont="1" applyFill="1" applyBorder="1" applyAlignment="1" applyProtection="1">
      <alignment horizontal="center" vertical="center"/>
      <protection/>
    </xf>
    <xf numFmtId="190" fontId="30" fillId="0" borderId="39" xfId="0" applyNumberFormat="1" applyFont="1" applyFill="1" applyBorder="1" applyAlignment="1" applyProtection="1">
      <alignment horizontal="center" vertical="center"/>
      <protection/>
    </xf>
    <xf numFmtId="49" fontId="29" fillId="0" borderId="34" xfId="0" applyNumberFormat="1" applyFont="1" applyFill="1" applyBorder="1" applyAlignment="1">
      <alignment horizontal="left" vertical="center" wrapText="1"/>
    </xf>
    <xf numFmtId="0" fontId="29" fillId="0" borderId="66" xfId="0" applyNumberFormat="1" applyFont="1" applyFill="1" applyBorder="1" applyAlignment="1">
      <alignment horizontal="center" vertical="center" wrapText="1"/>
    </xf>
    <xf numFmtId="49" fontId="37" fillId="0" borderId="66" xfId="0" applyNumberFormat="1" applyFont="1" applyFill="1" applyBorder="1" applyAlignment="1">
      <alignment horizontal="center" vertical="center" wrapText="1"/>
    </xf>
    <xf numFmtId="201" fontId="29" fillId="0" borderId="67" xfId="0" applyNumberFormat="1" applyFont="1" applyFill="1" applyBorder="1" applyAlignment="1" applyProtection="1">
      <alignment horizontal="center" vertical="center" wrapText="1"/>
      <protection/>
    </xf>
    <xf numFmtId="0" fontId="29" fillId="0" borderId="68" xfId="0" applyFont="1" applyFill="1" applyBorder="1" applyAlignment="1">
      <alignment horizontal="center" vertical="center" wrapText="1"/>
    </xf>
    <xf numFmtId="201" fontId="29" fillId="0" borderId="69" xfId="0" applyNumberFormat="1" applyFont="1" applyFill="1" applyBorder="1" applyAlignment="1">
      <alignment horizontal="center" vertical="center" wrapText="1"/>
    </xf>
    <xf numFmtId="0" fontId="29" fillId="0" borderId="66" xfId="0" applyFont="1" applyFill="1" applyBorder="1" applyAlignment="1">
      <alignment horizontal="center" vertical="center" wrapText="1"/>
    </xf>
    <xf numFmtId="0" fontId="29" fillId="0" borderId="67" xfId="0" applyFont="1" applyFill="1" applyBorder="1" applyAlignment="1">
      <alignment horizontal="center" vertical="center" wrapText="1"/>
    </xf>
    <xf numFmtId="201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/>
    </xf>
    <xf numFmtId="190" fontId="29" fillId="0" borderId="10" xfId="0" applyNumberFormat="1" applyFont="1" applyFill="1" applyBorder="1" applyAlignment="1">
      <alignment horizontal="center" vertical="center" wrapText="1"/>
    </xf>
    <xf numFmtId="0" fontId="29" fillId="0" borderId="13" xfId="0" applyNumberFormat="1" applyFont="1" applyFill="1" applyBorder="1" applyAlignment="1" applyProtection="1">
      <alignment vertical="center"/>
      <protection/>
    </xf>
    <xf numFmtId="0" fontId="29" fillId="0" borderId="10" xfId="0" applyNumberFormat="1" applyFont="1" applyFill="1" applyBorder="1" applyAlignment="1" applyProtection="1">
      <alignment vertical="center"/>
      <protection/>
    </xf>
    <xf numFmtId="0" fontId="29" fillId="0" borderId="11" xfId="0" applyNumberFormat="1" applyFont="1" applyFill="1" applyBorder="1" applyAlignment="1" applyProtection="1">
      <alignment vertical="center"/>
      <protection/>
    </xf>
    <xf numFmtId="201" fontId="29" fillId="0" borderId="70" xfId="0" applyNumberFormat="1" applyFont="1" applyFill="1" applyBorder="1" applyAlignment="1">
      <alignment horizontal="center" vertical="center" wrapText="1"/>
    </xf>
    <xf numFmtId="0" fontId="29" fillId="0" borderId="71" xfId="0" applyFont="1" applyFill="1" applyBorder="1" applyAlignment="1">
      <alignment horizontal="center" vertical="center" wrapText="1"/>
    </xf>
    <xf numFmtId="0" fontId="4" fillId="0" borderId="66" xfId="0" applyNumberFormat="1" applyFont="1" applyFill="1" applyBorder="1" applyAlignment="1">
      <alignment horizontal="center" vertical="center" wrapText="1"/>
    </xf>
    <xf numFmtId="49" fontId="29" fillId="0" borderId="66" xfId="0" applyNumberFormat="1" applyFont="1" applyFill="1" applyBorder="1" applyAlignment="1">
      <alignment horizontal="center" vertical="center" wrapText="1"/>
    </xf>
    <xf numFmtId="201" fontId="29" fillId="0" borderId="67" xfId="0" applyNumberFormat="1" applyFont="1" applyFill="1" applyBorder="1" applyAlignment="1">
      <alignment horizontal="center" vertical="center" wrapText="1"/>
    </xf>
    <xf numFmtId="49" fontId="4" fillId="0" borderId="66" xfId="0" applyNumberFormat="1" applyFont="1" applyFill="1" applyBorder="1" applyAlignment="1">
      <alignment horizontal="center" vertical="center" wrapText="1"/>
    </xf>
    <xf numFmtId="49" fontId="29" fillId="0" borderId="23" xfId="0" applyNumberFormat="1" applyFont="1" applyFill="1" applyBorder="1" applyAlignment="1">
      <alignment horizontal="left" vertical="center" wrapText="1"/>
    </xf>
    <xf numFmtId="0" fontId="29" fillId="0" borderId="12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0" fontId="29" fillId="0" borderId="13" xfId="0" applyNumberFormat="1" applyFont="1" applyFill="1" applyBorder="1" applyAlignment="1" applyProtection="1">
      <alignment horizontal="center" vertical="center"/>
      <protection/>
    </xf>
    <xf numFmtId="188" fontId="29" fillId="0" borderId="47" xfId="0" applyNumberFormat="1" applyFont="1" applyFill="1" applyBorder="1" applyAlignment="1" applyProtection="1">
      <alignment horizontal="center" vertical="center" wrapText="1"/>
      <protection/>
    </xf>
    <xf numFmtId="188" fontId="30" fillId="0" borderId="60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 applyProtection="1">
      <alignment horizontal="center" vertical="center" wrapText="1"/>
      <protection/>
    </xf>
    <xf numFmtId="188" fontId="29" fillId="0" borderId="40" xfId="0" applyNumberFormat="1" applyFont="1" applyFill="1" applyBorder="1" applyAlignment="1" applyProtection="1">
      <alignment horizontal="center" vertical="center" wrapText="1"/>
      <protection/>
    </xf>
    <xf numFmtId="188" fontId="29" fillId="0" borderId="23" xfId="0" applyNumberFormat="1" applyFont="1" applyFill="1" applyBorder="1" applyAlignment="1" applyProtection="1">
      <alignment horizontal="center" vertical="center" wrapText="1"/>
      <protection/>
    </xf>
    <xf numFmtId="188" fontId="29" fillId="0" borderId="23" xfId="0" applyNumberFormat="1" applyFont="1" applyFill="1" applyBorder="1" applyAlignment="1" applyProtection="1">
      <alignment horizontal="center" vertical="center"/>
      <protection/>
    </xf>
    <xf numFmtId="188" fontId="29" fillId="0" borderId="23" xfId="0" applyNumberFormat="1" applyFont="1" applyFill="1" applyBorder="1" applyAlignment="1" applyProtection="1">
      <alignment vertical="center"/>
      <protection/>
    </xf>
    <xf numFmtId="188" fontId="29" fillId="0" borderId="34" xfId="0" applyNumberFormat="1" applyFont="1" applyFill="1" applyBorder="1" applyAlignment="1" applyProtection="1">
      <alignment horizontal="center" vertical="center"/>
      <protection/>
    </xf>
    <xf numFmtId="0" fontId="29" fillId="0" borderId="10" xfId="0" applyNumberFormat="1" applyFont="1" applyFill="1" applyBorder="1" applyAlignment="1" applyProtection="1">
      <alignment horizontal="center" vertical="center"/>
      <protection/>
    </xf>
    <xf numFmtId="0" fontId="29" fillId="0" borderId="11" xfId="0" applyNumberFormat="1" applyFont="1" applyFill="1" applyBorder="1" applyAlignment="1" applyProtection="1">
      <alignment horizontal="center" vertical="center"/>
      <protection/>
    </xf>
    <xf numFmtId="49" fontId="29" fillId="0" borderId="23" xfId="0" applyNumberFormat="1" applyFont="1" applyFill="1" applyBorder="1" applyAlignment="1">
      <alignment horizontal="center" vertical="center" wrapText="1"/>
    </xf>
    <xf numFmtId="49" fontId="29" fillId="0" borderId="34" xfId="0" applyNumberFormat="1" applyFont="1" applyFill="1" applyBorder="1" applyAlignment="1">
      <alignment vertical="center" wrapText="1"/>
    </xf>
    <xf numFmtId="1" fontId="29" fillId="0" borderId="13" xfId="0" applyNumberFormat="1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/>
    </xf>
    <xf numFmtId="49" fontId="30" fillId="0" borderId="40" xfId="0" applyNumberFormat="1" applyFont="1" applyFill="1" applyBorder="1" applyAlignment="1">
      <alignment horizontal="center" vertical="center"/>
    </xf>
    <xf numFmtId="1" fontId="29" fillId="0" borderId="38" xfId="0" applyNumberFormat="1" applyFont="1" applyFill="1" applyBorder="1" applyAlignment="1" applyProtection="1">
      <alignment horizontal="center" vertical="center"/>
      <protection/>
    </xf>
    <xf numFmtId="1" fontId="29" fillId="0" borderId="10" xfId="0" applyNumberFormat="1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3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vertical="center" wrapText="1"/>
    </xf>
    <xf numFmtId="49" fontId="29" fillId="0" borderId="13" xfId="0" applyNumberFormat="1" applyFont="1" applyFill="1" applyBorder="1" applyAlignment="1">
      <alignment horizontal="center" vertical="center"/>
    </xf>
    <xf numFmtId="188" fontId="29" fillId="0" borderId="10" xfId="0" applyNumberFormat="1" applyFont="1" applyFill="1" applyBorder="1" applyAlignment="1" applyProtection="1">
      <alignment horizontal="center" vertical="center"/>
      <protection/>
    </xf>
    <xf numFmtId="49" fontId="29" fillId="0" borderId="40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189" fontId="30" fillId="0" borderId="13" xfId="0" applyNumberFormat="1" applyFont="1" applyFill="1" applyBorder="1" applyAlignment="1" applyProtection="1">
      <alignment horizontal="center" vertical="center"/>
      <protection/>
    </xf>
    <xf numFmtId="189" fontId="30" fillId="0" borderId="10" xfId="0" applyNumberFormat="1" applyFont="1" applyFill="1" applyBorder="1" applyAlignment="1" applyProtection="1">
      <alignment horizontal="center" vertical="center"/>
      <protection/>
    </xf>
    <xf numFmtId="189" fontId="30" fillId="0" borderId="34" xfId="0" applyNumberFormat="1" applyFont="1" applyFill="1" applyBorder="1" applyAlignment="1" applyProtection="1">
      <alignment horizontal="center" vertical="center"/>
      <protection/>
    </xf>
    <xf numFmtId="0" fontId="29" fillId="0" borderId="14" xfId="0" applyNumberFormat="1" applyFont="1" applyFill="1" applyBorder="1" applyAlignment="1">
      <alignment horizontal="center" vertical="center" wrapText="1"/>
    </xf>
    <xf numFmtId="1" fontId="29" fillId="0" borderId="10" xfId="0" applyNumberFormat="1" applyFont="1" applyFill="1" applyBorder="1" applyAlignment="1" applyProtection="1">
      <alignment horizontal="center" vertical="center"/>
      <protection/>
    </xf>
    <xf numFmtId="189" fontId="30" fillId="0" borderId="23" xfId="0" applyNumberFormat="1" applyFont="1" applyFill="1" applyBorder="1" applyAlignment="1" applyProtection="1">
      <alignment horizontal="center" vertical="center"/>
      <protection/>
    </xf>
    <xf numFmtId="0" fontId="29" fillId="0" borderId="10" xfId="0" applyNumberFormat="1" applyFont="1" applyFill="1" applyBorder="1" applyAlignment="1">
      <alignment horizontal="right" vertical="center"/>
    </xf>
    <xf numFmtId="0" fontId="29" fillId="0" borderId="40" xfId="0" applyNumberFormat="1" applyFont="1" applyFill="1" applyBorder="1" applyAlignment="1">
      <alignment horizontal="center" vertical="center"/>
    </xf>
    <xf numFmtId="1" fontId="29" fillId="0" borderId="34" xfId="0" applyNumberFormat="1" applyFont="1" applyFill="1" applyBorder="1" applyAlignment="1">
      <alignment horizontal="center" vertical="center" wrapText="1"/>
    </xf>
    <xf numFmtId="1" fontId="30" fillId="0" borderId="13" xfId="0" applyNumberFormat="1" applyFont="1" applyFill="1" applyBorder="1" applyAlignment="1">
      <alignment horizontal="center" vertical="center"/>
    </xf>
    <xf numFmtId="1" fontId="30" fillId="0" borderId="38" xfId="0" applyNumberFormat="1" applyFont="1" applyFill="1" applyBorder="1" applyAlignment="1" applyProtection="1">
      <alignment horizontal="center" vertical="center"/>
      <protection/>
    </xf>
    <xf numFmtId="1" fontId="30" fillId="0" borderId="10" xfId="0" applyNumberFormat="1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right" vertical="center"/>
    </xf>
    <xf numFmtId="0" fontId="30" fillId="0" borderId="10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49" fontId="30" fillId="0" borderId="49" xfId="0" applyNumberFormat="1" applyFont="1" applyFill="1" applyBorder="1" applyAlignment="1">
      <alignment vertical="center" wrapText="1"/>
    </xf>
    <xf numFmtId="49" fontId="29" fillId="0" borderId="18" xfId="0" applyNumberFormat="1" applyFont="1" applyFill="1" applyBorder="1" applyAlignment="1">
      <alignment horizontal="center" vertical="center"/>
    </xf>
    <xf numFmtId="1" fontId="30" fillId="0" borderId="25" xfId="0" applyNumberFormat="1" applyFont="1" applyFill="1" applyBorder="1" applyAlignment="1">
      <alignment horizontal="center" vertical="center"/>
    </xf>
    <xf numFmtId="1" fontId="30" fillId="0" borderId="18" xfId="0" applyNumberFormat="1" applyFont="1" applyFill="1" applyBorder="1" applyAlignment="1">
      <alignment horizontal="center" vertical="center"/>
    </xf>
    <xf numFmtId="0" fontId="30" fillId="0" borderId="18" xfId="0" applyNumberFormat="1" applyFont="1" applyFill="1" applyBorder="1" applyAlignment="1">
      <alignment horizontal="right" vertical="center"/>
    </xf>
    <xf numFmtId="0" fontId="30" fillId="0" borderId="18" xfId="0" applyNumberFormat="1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 wrapText="1"/>
    </xf>
    <xf numFmtId="1" fontId="30" fillId="0" borderId="37" xfId="0" applyNumberFormat="1" applyFont="1" applyFill="1" applyBorder="1" applyAlignment="1">
      <alignment horizontal="center" vertical="center" wrapText="1"/>
    </xf>
    <xf numFmtId="0" fontId="30" fillId="0" borderId="37" xfId="0" applyNumberFormat="1" applyFont="1" applyFill="1" applyBorder="1" applyAlignment="1">
      <alignment horizontal="center" vertical="center" wrapText="1"/>
    </xf>
    <xf numFmtId="49" fontId="30" fillId="0" borderId="60" xfId="0" applyNumberFormat="1" applyFont="1" applyFill="1" applyBorder="1" applyAlignment="1">
      <alignment horizontal="center" vertical="center" wrapText="1"/>
    </xf>
    <xf numFmtId="49" fontId="30" fillId="0" borderId="61" xfId="0" applyNumberFormat="1" applyFont="1" applyFill="1" applyBorder="1" applyAlignment="1">
      <alignment vertical="center" wrapText="1"/>
    </xf>
    <xf numFmtId="49" fontId="29" fillId="0" borderId="63" xfId="0" applyNumberFormat="1" applyFont="1" applyFill="1" applyBorder="1" applyAlignment="1">
      <alignment horizontal="center" vertical="center"/>
    </xf>
    <xf numFmtId="189" fontId="30" fillId="0" borderId="65" xfId="0" applyNumberFormat="1" applyFont="1" applyFill="1" applyBorder="1" applyAlignment="1" applyProtection="1">
      <alignment horizontal="center" vertical="center"/>
      <protection/>
    </xf>
    <xf numFmtId="206" fontId="30" fillId="0" borderId="72" xfId="63" applyNumberFormat="1" applyFont="1" applyFill="1" applyBorder="1" applyAlignment="1" applyProtection="1">
      <alignment horizontal="center" vertical="center"/>
      <protection/>
    </xf>
    <xf numFmtId="0" fontId="30" fillId="0" borderId="63" xfId="0" applyFont="1" applyFill="1" applyBorder="1" applyAlignment="1">
      <alignment horizontal="center" vertical="center" wrapText="1"/>
    </xf>
    <xf numFmtId="1" fontId="29" fillId="0" borderId="62" xfId="0" applyNumberFormat="1" applyFont="1" applyFill="1" applyBorder="1" applyAlignment="1">
      <alignment horizontal="center" vertical="center"/>
    </xf>
    <xf numFmtId="49" fontId="29" fillId="0" borderId="65" xfId="0" applyNumberFormat="1" applyFont="1" applyFill="1" applyBorder="1" applyAlignment="1">
      <alignment horizontal="center" vertical="center"/>
    </xf>
    <xf numFmtId="0" fontId="29" fillId="0" borderId="71" xfId="0" applyNumberFormat="1" applyFont="1" applyFill="1" applyBorder="1" applyAlignment="1">
      <alignment horizontal="center" vertical="center" wrapText="1"/>
    </xf>
    <xf numFmtId="0" fontId="29" fillId="0" borderId="63" xfId="0" applyNumberFormat="1" applyFont="1" applyFill="1" applyBorder="1" applyAlignment="1">
      <alignment horizontal="center" vertical="center" wrapText="1"/>
    </xf>
    <xf numFmtId="0" fontId="29" fillId="0" borderId="73" xfId="0" applyNumberFormat="1" applyFont="1" applyFill="1" applyBorder="1" applyAlignment="1">
      <alignment horizontal="center" vertical="center" wrapText="1"/>
    </xf>
    <xf numFmtId="0" fontId="29" fillId="0" borderId="64" xfId="0" applyNumberFormat="1" applyFont="1" applyFill="1" applyBorder="1" applyAlignment="1">
      <alignment horizontal="center" vertical="center" wrapText="1"/>
    </xf>
    <xf numFmtId="0" fontId="29" fillId="0" borderId="62" xfId="0" applyNumberFormat="1" applyFont="1" applyFill="1" applyBorder="1" applyAlignment="1">
      <alignment horizontal="center" vertical="center" wrapText="1"/>
    </xf>
    <xf numFmtId="0" fontId="29" fillId="0" borderId="13" xfId="0" applyNumberFormat="1" applyFont="1" applyFill="1" applyBorder="1" applyAlignment="1">
      <alignment horizontal="center" vertical="center"/>
    </xf>
    <xf numFmtId="0" fontId="30" fillId="0" borderId="13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0" fontId="30" fillId="0" borderId="13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/>
    </xf>
    <xf numFmtId="0" fontId="30" fillId="0" borderId="11" xfId="0" applyNumberFormat="1" applyFont="1" applyFill="1" applyBorder="1" applyAlignment="1">
      <alignment horizontal="center" vertical="center" wrapText="1"/>
    </xf>
    <xf numFmtId="0" fontId="29" fillId="0" borderId="38" xfId="0" applyNumberFormat="1" applyFont="1" applyFill="1" applyBorder="1" applyAlignment="1">
      <alignment horizontal="center" vertical="center"/>
    </xf>
    <xf numFmtId="49" fontId="29" fillId="0" borderId="50" xfId="0" applyNumberFormat="1" applyFont="1" applyFill="1" applyBorder="1" applyAlignment="1">
      <alignment horizontal="center" vertical="center"/>
    </xf>
    <xf numFmtId="0" fontId="29" fillId="0" borderId="18" xfId="0" applyNumberFormat="1" applyFont="1" applyFill="1" applyBorder="1" applyAlignment="1">
      <alignment horizontal="center" vertical="center" wrapText="1"/>
    </xf>
    <xf numFmtId="0" fontId="29" fillId="0" borderId="21" xfId="0" applyNumberFormat="1" applyFont="1" applyFill="1" applyBorder="1" applyAlignment="1">
      <alignment horizontal="center" vertical="center" wrapText="1"/>
    </xf>
    <xf numFmtId="0" fontId="29" fillId="0" borderId="19" xfId="0" applyNumberFormat="1" applyFont="1" applyFill="1" applyBorder="1" applyAlignment="1">
      <alignment horizontal="center" vertical="center" wrapText="1"/>
    </xf>
    <xf numFmtId="0" fontId="29" fillId="0" borderId="20" xfId="0" applyNumberFormat="1" applyFont="1" applyFill="1" applyBorder="1" applyAlignment="1">
      <alignment horizontal="center" vertical="center" wrapText="1"/>
    </xf>
    <xf numFmtId="0" fontId="29" fillId="0" borderId="38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9" fillId="0" borderId="59" xfId="0" applyFont="1" applyFill="1" applyBorder="1" applyAlignment="1">
      <alignment horizontal="center" vertical="center" wrapText="1"/>
    </xf>
    <xf numFmtId="0" fontId="29" fillId="0" borderId="50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/>
    </xf>
    <xf numFmtId="0" fontId="29" fillId="0" borderId="23" xfId="0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9" fillId="0" borderId="60" xfId="0" applyFont="1" applyFill="1" applyBorder="1" applyAlignment="1">
      <alignment horizontal="center" vertical="center" wrapText="1"/>
    </xf>
    <xf numFmtId="0" fontId="29" fillId="0" borderId="65" xfId="0" applyFont="1" applyFill="1" applyBorder="1" applyAlignment="1">
      <alignment horizontal="center" vertical="center" wrapText="1"/>
    </xf>
    <xf numFmtId="0" fontId="29" fillId="0" borderId="63" xfId="0" applyFont="1" applyFill="1" applyBorder="1" applyAlignment="1">
      <alignment horizontal="center" vertical="center" wrapText="1"/>
    </xf>
    <xf numFmtId="0" fontId="29" fillId="0" borderId="64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/>
    </xf>
    <xf numFmtId="49" fontId="36" fillId="0" borderId="13" xfId="0" applyNumberFormat="1" applyFont="1" applyFill="1" applyBorder="1" applyAlignment="1">
      <alignment vertical="center" wrapText="1"/>
    </xf>
    <xf numFmtId="49" fontId="29" fillId="0" borderId="13" xfId="0" applyNumberFormat="1" applyFont="1" applyFill="1" applyBorder="1" applyAlignment="1">
      <alignment horizontal="center" vertical="center" wrapText="1"/>
    </xf>
    <xf numFmtId="188" fontId="29" fillId="0" borderId="40" xfId="0" applyNumberFormat="1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 wrapText="1"/>
    </xf>
    <xf numFmtId="0" fontId="29" fillId="0" borderId="61" xfId="0" applyFont="1" applyFill="1" applyBorder="1" applyAlignment="1">
      <alignment horizontal="center" vertical="center" wrapText="1"/>
    </xf>
    <xf numFmtId="0" fontId="29" fillId="0" borderId="65" xfId="0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63" xfId="0" applyFont="1" applyFill="1" applyBorder="1" applyAlignment="1">
      <alignment horizontal="center" vertical="center" wrapText="1"/>
    </xf>
    <xf numFmtId="0" fontId="30" fillId="0" borderId="64" xfId="0" applyFont="1" applyFill="1" applyBorder="1" applyAlignment="1">
      <alignment horizontal="center" vertical="center" wrapText="1"/>
    </xf>
    <xf numFmtId="0" fontId="30" fillId="0" borderId="62" xfId="0" applyFont="1" applyFill="1" applyBorder="1" applyAlignment="1">
      <alignment horizontal="center" vertical="center" wrapText="1"/>
    </xf>
    <xf numFmtId="190" fontId="30" fillId="0" borderId="63" xfId="0" applyNumberFormat="1" applyFont="1" applyFill="1" applyBorder="1" applyAlignment="1">
      <alignment horizontal="center" vertical="center" wrapText="1"/>
    </xf>
    <xf numFmtId="0" fontId="30" fillId="0" borderId="62" xfId="0" applyFont="1" applyFill="1" applyBorder="1" applyAlignment="1">
      <alignment horizontal="center" vertical="center" wrapText="1"/>
    </xf>
    <xf numFmtId="0" fontId="30" fillId="0" borderId="64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49" fontId="29" fillId="0" borderId="43" xfId="0" applyNumberFormat="1" applyFont="1" applyFill="1" applyBorder="1" applyAlignment="1">
      <alignment horizontal="center" vertical="center" wrapText="1"/>
    </xf>
    <xf numFmtId="188" fontId="30" fillId="0" borderId="39" xfId="0" applyNumberFormat="1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188" fontId="30" fillId="0" borderId="45" xfId="0" applyNumberFormat="1" applyFont="1" applyFill="1" applyBorder="1" applyAlignment="1">
      <alignment horizontal="center" vertical="center" wrapText="1"/>
    </xf>
    <xf numFmtId="0" fontId="30" fillId="0" borderId="62" xfId="0" applyNumberFormat="1" applyFont="1" applyFill="1" applyBorder="1" applyAlignment="1">
      <alignment horizontal="center" vertical="center" wrapText="1"/>
    </xf>
    <xf numFmtId="0" fontId="30" fillId="0" borderId="63" xfId="0" applyNumberFormat="1" applyFont="1" applyFill="1" applyBorder="1" applyAlignment="1">
      <alignment horizontal="center" vertical="center" wrapText="1"/>
    </xf>
    <xf numFmtId="0" fontId="30" fillId="0" borderId="64" xfId="0" applyNumberFormat="1" applyFont="1" applyFill="1" applyBorder="1" applyAlignment="1">
      <alignment horizontal="center" vertical="center" wrapText="1"/>
    </xf>
    <xf numFmtId="0" fontId="30" fillId="0" borderId="46" xfId="0" applyNumberFormat="1" applyFont="1" applyFill="1" applyBorder="1" applyAlignment="1">
      <alignment horizontal="center" vertical="center" wrapText="1"/>
    </xf>
    <xf numFmtId="1" fontId="30" fillId="0" borderId="43" xfId="0" applyNumberFormat="1" applyFont="1" applyFill="1" applyBorder="1" applyAlignment="1">
      <alignment horizontal="center" vertical="center" wrapText="1"/>
    </xf>
    <xf numFmtId="0" fontId="30" fillId="0" borderId="44" xfId="0" applyNumberFormat="1" applyFont="1" applyFill="1" applyBorder="1" applyAlignment="1">
      <alignment horizontal="center" vertical="center" wrapText="1"/>
    </xf>
    <xf numFmtId="0" fontId="30" fillId="0" borderId="43" xfId="0" applyNumberFormat="1" applyFont="1" applyFill="1" applyBorder="1" applyAlignment="1">
      <alignment horizontal="center" vertical="center" wrapText="1"/>
    </xf>
    <xf numFmtId="190" fontId="30" fillId="30" borderId="39" xfId="0" applyNumberFormat="1" applyFont="1" applyFill="1" applyBorder="1" applyAlignment="1" applyProtection="1">
      <alignment horizontal="center" vertical="center"/>
      <protection/>
    </xf>
    <xf numFmtId="190" fontId="29" fillId="30" borderId="59" xfId="0" applyNumberFormat="1" applyFont="1" applyFill="1" applyBorder="1" applyAlignment="1" applyProtection="1">
      <alignment horizontal="center" vertical="center"/>
      <protection/>
    </xf>
    <xf numFmtId="190" fontId="29" fillId="30" borderId="23" xfId="0" applyNumberFormat="1" applyFont="1" applyFill="1" applyBorder="1" applyAlignment="1" applyProtection="1">
      <alignment horizontal="center" vertical="center"/>
      <protection/>
    </xf>
    <xf numFmtId="190" fontId="29" fillId="30" borderId="60" xfId="0" applyNumberFormat="1" applyFont="1" applyFill="1" applyBorder="1" applyAlignment="1" applyProtection="1">
      <alignment horizontal="center" vertical="center"/>
      <protection/>
    </xf>
    <xf numFmtId="190" fontId="29" fillId="30" borderId="60" xfId="0" applyNumberFormat="1" applyFont="1" applyFill="1" applyBorder="1" applyAlignment="1">
      <alignment horizontal="center" vertical="center"/>
    </xf>
    <xf numFmtId="190" fontId="30" fillId="30" borderId="37" xfId="0" applyNumberFormat="1" applyFont="1" applyFill="1" applyBorder="1" applyAlignment="1">
      <alignment horizontal="center" vertical="center" wrapText="1"/>
    </xf>
    <xf numFmtId="190" fontId="29" fillId="30" borderId="74" xfId="0" applyNumberFormat="1" applyFont="1" applyFill="1" applyBorder="1" applyAlignment="1" applyProtection="1">
      <alignment horizontal="center" vertical="center"/>
      <protection/>
    </xf>
    <xf numFmtId="197" fontId="30" fillId="30" borderId="39" xfId="0" applyNumberFormat="1" applyFont="1" applyFill="1" applyBorder="1" applyAlignment="1" applyProtection="1">
      <alignment horizontal="center" vertical="center" wrapText="1"/>
      <protection/>
    </xf>
    <xf numFmtId="188" fontId="29" fillId="30" borderId="23" xfId="0" applyNumberFormat="1" applyFont="1" applyFill="1" applyBorder="1" applyAlignment="1" applyProtection="1">
      <alignment horizontal="center" vertical="center" wrapText="1"/>
      <protection/>
    </xf>
    <xf numFmtId="191" fontId="30" fillId="30" borderId="60" xfId="0" applyNumberFormat="1" applyFont="1" applyFill="1" applyBorder="1" applyAlignment="1" applyProtection="1">
      <alignment horizontal="center" vertical="center"/>
      <protection/>
    </xf>
    <xf numFmtId="191" fontId="29" fillId="30" borderId="23" xfId="0" applyNumberFormat="1" applyFont="1" applyFill="1" applyBorder="1" applyAlignment="1" applyProtection="1">
      <alignment horizontal="center" vertical="center"/>
      <protection/>
    </xf>
    <xf numFmtId="191" fontId="30" fillId="30" borderId="23" xfId="0" applyNumberFormat="1" applyFont="1" applyFill="1" applyBorder="1" applyAlignment="1" applyProtection="1">
      <alignment horizontal="center" vertical="center"/>
      <protection/>
    </xf>
    <xf numFmtId="190" fontId="29" fillId="30" borderId="23" xfId="0" applyNumberFormat="1" applyFont="1" applyFill="1" applyBorder="1" applyAlignment="1" applyProtection="1">
      <alignment horizontal="center" vertical="center"/>
      <protection/>
    </xf>
    <xf numFmtId="191" fontId="30" fillId="30" borderId="59" xfId="0" applyNumberFormat="1" applyFont="1" applyFill="1" applyBorder="1" applyAlignment="1" applyProtection="1">
      <alignment horizontal="center" vertical="center"/>
      <protection/>
    </xf>
    <xf numFmtId="0" fontId="30" fillId="0" borderId="39" xfId="0" applyNumberFormat="1" applyFont="1" applyFill="1" applyBorder="1" applyAlignment="1" applyProtection="1">
      <alignment horizontal="left" vertical="center"/>
      <protection/>
    </xf>
    <xf numFmtId="0" fontId="29" fillId="0" borderId="62" xfId="0" applyNumberFormat="1" applyFont="1" applyFill="1" applyBorder="1" applyAlignment="1" applyProtection="1">
      <alignment horizontal="center" vertical="center"/>
      <protection/>
    </xf>
    <xf numFmtId="0" fontId="31" fillId="0" borderId="63" xfId="0" applyNumberFormat="1" applyFont="1" applyFill="1" applyBorder="1" applyAlignment="1" applyProtection="1">
      <alignment horizontal="center" vertical="center"/>
      <protection/>
    </xf>
    <xf numFmtId="0" fontId="31" fillId="0" borderId="47" xfId="0" applyNumberFormat="1" applyFont="1" applyFill="1" applyBorder="1" applyAlignment="1" applyProtection="1">
      <alignment horizontal="center" vertical="center"/>
      <protection/>
    </xf>
    <xf numFmtId="191" fontId="30" fillId="0" borderId="39" xfId="0" applyNumberFormat="1" applyFont="1" applyFill="1" applyBorder="1" applyAlignment="1" applyProtection="1">
      <alignment horizontal="center" vertical="center"/>
      <protection/>
    </xf>
    <xf numFmtId="0" fontId="31" fillId="0" borderId="71" xfId="0" applyNumberFormat="1" applyFont="1" applyFill="1" applyBorder="1" applyAlignment="1" applyProtection="1">
      <alignment horizontal="center" vertical="center"/>
      <protection/>
    </xf>
    <xf numFmtId="0" fontId="31" fillId="0" borderId="73" xfId="0" applyNumberFormat="1" applyFont="1" applyFill="1" applyBorder="1" applyAlignment="1" applyProtection="1">
      <alignment horizontal="center" vertical="center"/>
      <protection/>
    </xf>
    <xf numFmtId="0" fontId="29" fillId="0" borderId="73" xfId="0" applyNumberFormat="1" applyFont="1" applyFill="1" applyBorder="1" applyAlignment="1" applyProtection="1">
      <alignment horizontal="center" vertical="center"/>
      <protection/>
    </xf>
    <xf numFmtId="0" fontId="31" fillId="0" borderId="64" xfId="0" applyNumberFormat="1" applyFont="1" applyFill="1" applyBorder="1" applyAlignment="1" applyProtection="1">
      <alignment horizontal="center" vertical="center"/>
      <protection/>
    </xf>
    <xf numFmtId="49" fontId="29" fillId="0" borderId="23" xfId="0" applyNumberFormat="1" applyFont="1" applyFill="1" applyBorder="1" applyAlignment="1" applyProtection="1">
      <alignment horizontal="center" vertical="center"/>
      <protection/>
    </xf>
    <xf numFmtId="0" fontId="31" fillId="0" borderId="10" xfId="0" applyNumberFormat="1" applyFont="1" applyFill="1" applyBorder="1" applyAlignment="1" applyProtection="1">
      <alignment horizontal="center" vertical="center"/>
      <protection/>
    </xf>
    <xf numFmtId="0" fontId="31" fillId="0" borderId="40" xfId="0" applyNumberFormat="1" applyFont="1" applyFill="1" applyBorder="1" applyAlignment="1" applyProtection="1">
      <alignment horizontal="center" vertical="center"/>
      <protection/>
    </xf>
    <xf numFmtId="0" fontId="29" fillId="0" borderId="12" xfId="0" applyNumberFormat="1" applyFont="1" applyFill="1" applyBorder="1" applyAlignment="1" applyProtection="1">
      <alignment horizontal="center" vertical="center"/>
      <protection/>
    </xf>
    <xf numFmtId="0" fontId="32" fillId="0" borderId="10" xfId="0" applyNumberFormat="1" applyFont="1" applyFill="1" applyBorder="1" applyAlignment="1" applyProtection="1">
      <alignment horizontal="center" vertical="center"/>
      <protection/>
    </xf>
    <xf numFmtId="1" fontId="29" fillId="0" borderId="11" xfId="0" applyNumberFormat="1" applyFont="1" applyFill="1" applyBorder="1" applyAlignment="1">
      <alignment horizontal="center" vertical="center" wrapText="1"/>
    </xf>
    <xf numFmtId="0" fontId="31" fillId="0" borderId="13" xfId="0" applyNumberFormat="1" applyFont="1" applyFill="1" applyBorder="1" applyAlignment="1" applyProtection="1">
      <alignment horizontal="center" vertical="center"/>
      <protection/>
    </xf>
    <xf numFmtId="0" fontId="31" fillId="0" borderId="11" xfId="0" applyNumberFormat="1" applyFont="1" applyFill="1" applyBorder="1" applyAlignment="1" applyProtection="1">
      <alignment horizontal="center" vertical="center"/>
      <protection/>
    </xf>
    <xf numFmtId="49" fontId="30" fillId="0" borderId="23" xfId="0" applyNumberFormat="1" applyFont="1" applyFill="1" applyBorder="1" applyAlignment="1">
      <alignment vertical="center" wrapText="1"/>
    </xf>
    <xf numFmtId="1" fontId="29" fillId="0" borderId="13" xfId="0" applyNumberFormat="1" applyFont="1" applyFill="1" applyBorder="1" applyAlignment="1">
      <alignment horizontal="center" vertical="center"/>
    </xf>
    <xf numFmtId="0" fontId="29" fillId="0" borderId="40" xfId="0" applyNumberFormat="1" applyFont="1" applyFill="1" applyBorder="1" applyAlignment="1">
      <alignment horizontal="center" vertical="center"/>
    </xf>
    <xf numFmtId="0" fontId="31" fillId="0" borderId="12" xfId="0" applyNumberFormat="1" applyFont="1" applyFill="1" applyBorder="1" applyAlignment="1" applyProtection="1">
      <alignment horizontal="center" vertical="center"/>
      <protection/>
    </xf>
    <xf numFmtId="0" fontId="31" fillId="0" borderId="14" xfId="0" applyNumberFormat="1" applyFont="1" applyFill="1" applyBorder="1" applyAlignment="1" applyProtection="1">
      <alignment horizontal="center" vertical="center"/>
      <protection/>
    </xf>
    <xf numFmtId="0" fontId="29" fillId="0" borderId="14" xfId="0" applyNumberFormat="1" applyFont="1" applyFill="1" applyBorder="1" applyAlignment="1" applyProtection="1">
      <alignment horizontal="center" vertical="center"/>
      <protection/>
    </xf>
    <xf numFmtId="49" fontId="29" fillId="0" borderId="23" xfId="0" applyNumberFormat="1" applyFont="1" applyFill="1" applyBorder="1" applyAlignment="1">
      <alignment vertical="center" wrapText="1"/>
    </xf>
    <xf numFmtId="0" fontId="29" fillId="0" borderId="12" xfId="0" applyNumberFormat="1" applyFont="1" applyFill="1" applyBorder="1" applyAlignment="1" applyProtection="1">
      <alignment horizontal="center" vertical="center"/>
      <protection/>
    </xf>
    <xf numFmtId="0" fontId="29" fillId="0" borderId="10" xfId="0" applyNumberFormat="1" applyFont="1" applyFill="1" applyBorder="1" applyAlignment="1" applyProtection="1">
      <alignment horizontal="center" vertical="center"/>
      <protection/>
    </xf>
    <xf numFmtId="1" fontId="29" fillId="0" borderId="10" xfId="0" applyNumberFormat="1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/>
    </xf>
    <xf numFmtId="1" fontId="29" fillId="0" borderId="11" xfId="0" applyNumberFormat="1" applyFont="1" applyFill="1" applyBorder="1" applyAlignment="1">
      <alignment horizontal="center" vertical="center" wrapText="1"/>
    </xf>
    <xf numFmtId="0" fontId="29" fillId="0" borderId="12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/>
    </xf>
    <xf numFmtId="0" fontId="29" fillId="0" borderId="14" xfId="0" applyNumberFormat="1" applyFont="1" applyFill="1" applyBorder="1" applyAlignment="1">
      <alignment horizontal="center" vertical="center" wrapText="1"/>
    </xf>
    <xf numFmtId="1" fontId="29" fillId="0" borderId="40" xfId="0" applyNumberFormat="1" applyFont="1" applyFill="1" applyBorder="1" applyAlignment="1">
      <alignment horizontal="center" vertical="center"/>
    </xf>
    <xf numFmtId="0" fontId="29" fillId="0" borderId="13" xfId="0" applyNumberFormat="1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/>
    </xf>
    <xf numFmtId="0" fontId="30" fillId="0" borderId="23" xfId="0" applyFont="1" applyFill="1" applyBorder="1" applyAlignment="1">
      <alignment wrapText="1"/>
    </xf>
    <xf numFmtId="0" fontId="29" fillId="0" borderId="10" xfId="0" applyFont="1" applyFill="1" applyBorder="1" applyAlignment="1">
      <alignment horizontal="center"/>
    </xf>
    <xf numFmtId="0" fontId="29" fillId="0" borderId="40" xfId="0" applyFont="1" applyFill="1" applyBorder="1" applyAlignment="1">
      <alignment horizontal="center"/>
    </xf>
    <xf numFmtId="0" fontId="30" fillId="0" borderId="12" xfId="0" applyNumberFormat="1" applyFont="1" applyFill="1" applyBorder="1" applyAlignment="1" applyProtection="1">
      <alignment horizontal="center" vertical="center"/>
      <protection/>
    </xf>
    <xf numFmtId="0" fontId="30" fillId="0" borderId="10" xfId="0" applyNumberFormat="1" applyFont="1" applyFill="1" applyBorder="1" applyAlignment="1" applyProtection="1">
      <alignment horizontal="center" vertical="center"/>
      <protection/>
    </xf>
    <xf numFmtId="0" fontId="30" fillId="0" borderId="10" xfId="0" applyFont="1" applyFill="1" applyBorder="1" applyAlignment="1">
      <alignment horizontal="center" vertical="center"/>
    </xf>
    <xf numFmtId="1" fontId="30" fillId="0" borderId="34" xfId="0" applyNumberFormat="1" applyFont="1" applyFill="1" applyBorder="1" applyAlignment="1">
      <alignment horizontal="center" vertical="center" wrapText="1"/>
    </xf>
    <xf numFmtId="191" fontId="30" fillId="0" borderId="23" xfId="0" applyNumberFormat="1" applyFont="1" applyFill="1" applyBorder="1" applyAlignment="1" applyProtection="1">
      <alignment horizontal="center" vertical="center"/>
      <protection/>
    </xf>
    <xf numFmtId="49" fontId="29" fillId="0" borderId="40" xfId="0" applyNumberFormat="1" applyFont="1" applyFill="1" applyBorder="1" applyAlignment="1">
      <alignment horizontal="center" vertical="center"/>
    </xf>
    <xf numFmtId="1" fontId="30" fillId="0" borderId="10" xfId="0" applyNumberFormat="1" applyFont="1" applyFill="1" applyBorder="1" applyAlignment="1" applyProtection="1">
      <alignment horizontal="center" vertical="center"/>
      <protection/>
    </xf>
    <xf numFmtId="1" fontId="30" fillId="0" borderId="10" xfId="0" applyNumberFormat="1" applyFont="1" applyFill="1" applyBorder="1" applyAlignment="1">
      <alignment horizontal="center" vertical="center"/>
    </xf>
    <xf numFmtId="0" fontId="30" fillId="0" borderId="12" xfId="0" applyNumberFormat="1" applyFont="1" applyFill="1" applyBorder="1" applyAlignment="1" applyProtection="1">
      <alignment horizontal="center" vertical="center"/>
      <protection/>
    </xf>
    <xf numFmtId="1" fontId="30" fillId="0" borderId="10" xfId="0" applyNumberFormat="1" applyFont="1" applyFill="1" applyBorder="1" applyAlignment="1" applyProtection="1">
      <alignment horizontal="center" vertical="center"/>
      <protection/>
    </xf>
    <xf numFmtId="1" fontId="30" fillId="0" borderId="34" xfId="0" applyNumberFormat="1" applyFont="1" applyFill="1" applyBorder="1" applyAlignment="1">
      <alignment horizontal="center" vertical="center" wrapText="1"/>
    </xf>
    <xf numFmtId="191" fontId="30" fillId="0" borderId="41" xfId="0" applyNumberFormat="1" applyFont="1" applyFill="1" applyBorder="1" applyAlignment="1" applyProtection="1">
      <alignment horizontal="center" vertical="center"/>
      <protection/>
    </xf>
    <xf numFmtId="191" fontId="30" fillId="0" borderId="10" xfId="0" applyNumberFormat="1" applyFont="1" applyFill="1" applyBorder="1" applyAlignment="1" applyProtection="1">
      <alignment horizontal="center" vertical="center"/>
      <protection/>
    </xf>
    <xf numFmtId="191" fontId="30" fillId="0" borderId="34" xfId="0" applyNumberFormat="1" applyFont="1" applyFill="1" applyBorder="1" applyAlignment="1" applyProtection="1">
      <alignment horizontal="center" vertical="center"/>
      <protection/>
    </xf>
    <xf numFmtId="49" fontId="29" fillId="0" borderId="23" xfId="0" applyNumberFormat="1" applyFont="1" applyFill="1" applyBorder="1" applyAlignment="1">
      <alignment vertical="center" wrapText="1"/>
    </xf>
    <xf numFmtId="1" fontId="30" fillId="0" borderId="11" xfId="0" applyNumberFormat="1" applyFont="1" applyFill="1" applyBorder="1" applyAlignment="1">
      <alignment horizontal="center" vertical="center" wrapText="1"/>
    </xf>
    <xf numFmtId="0" fontId="30" fillId="0" borderId="23" xfId="0" applyNumberFormat="1" applyFont="1" applyFill="1" applyBorder="1" applyAlignment="1" applyProtection="1">
      <alignment horizontal="left" vertical="center" wrapText="1"/>
      <protection/>
    </xf>
    <xf numFmtId="0" fontId="30" fillId="0" borderId="40" xfId="0" applyNumberFormat="1" applyFont="1" applyFill="1" applyBorder="1" applyAlignment="1" applyProtection="1">
      <alignment horizontal="center" vertical="center"/>
      <protection/>
    </xf>
    <xf numFmtId="0" fontId="30" fillId="0" borderId="10" xfId="0" applyNumberFormat="1" applyFont="1" applyFill="1" applyBorder="1" applyAlignment="1" applyProtection="1">
      <alignment horizontal="center" vertical="center"/>
      <protection/>
    </xf>
    <xf numFmtId="0" fontId="29" fillId="0" borderId="40" xfId="0" applyFont="1" applyFill="1" applyBorder="1" applyAlignment="1">
      <alignment horizontal="center"/>
    </xf>
    <xf numFmtId="0" fontId="29" fillId="0" borderId="23" xfId="0" applyNumberFormat="1" applyFont="1" applyFill="1" applyBorder="1" applyAlignment="1" applyProtection="1">
      <alignment horizontal="left" vertical="center" wrapText="1"/>
      <protection/>
    </xf>
    <xf numFmtId="0" fontId="29" fillId="0" borderId="40" xfId="0" applyNumberFormat="1" applyFont="1" applyFill="1" applyBorder="1" applyAlignment="1" applyProtection="1">
      <alignment horizontal="center" vertical="center"/>
      <protection/>
    </xf>
    <xf numFmtId="49" fontId="29" fillId="0" borderId="60" xfId="0" applyNumberFormat="1" applyFont="1" applyFill="1" applyBorder="1" applyAlignment="1">
      <alignment horizontal="center" vertical="center" wrapText="1"/>
    </xf>
    <xf numFmtId="0" fontId="29" fillId="0" borderId="60" xfId="0" applyNumberFormat="1" applyFont="1" applyFill="1" applyBorder="1" applyAlignment="1" applyProtection="1">
      <alignment horizontal="left" vertical="center" wrapText="1"/>
      <protection/>
    </xf>
    <xf numFmtId="0" fontId="29" fillId="0" borderId="63" xfId="0" applyNumberFormat="1" applyFont="1" applyFill="1" applyBorder="1" applyAlignment="1" applyProtection="1">
      <alignment horizontal="center" vertical="center"/>
      <protection/>
    </xf>
    <xf numFmtId="0" fontId="29" fillId="0" borderId="65" xfId="0" applyNumberFormat="1" applyFont="1" applyFill="1" applyBorder="1" applyAlignment="1" applyProtection="1">
      <alignment horizontal="center" vertical="center"/>
      <protection/>
    </xf>
    <xf numFmtId="1" fontId="29" fillId="0" borderId="64" xfId="0" applyNumberFormat="1" applyFont="1" applyFill="1" applyBorder="1" applyAlignment="1">
      <alignment horizontal="center" vertical="center" wrapText="1"/>
    </xf>
    <xf numFmtId="0" fontId="29" fillId="0" borderId="64" xfId="0" applyNumberFormat="1" applyFont="1" applyFill="1" applyBorder="1" applyAlignment="1" applyProtection="1">
      <alignment horizontal="center" vertical="center"/>
      <protection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2" fillId="0" borderId="10" xfId="0" applyNumberFormat="1" applyFont="1" applyFill="1" applyBorder="1" applyAlignment="1">
      <alignment horizontal="center" vertical="center"/>
    </xf>
    <xf numFmtId="49" fontId="32" fillId="0" borderId="40" xfId="0" applyNumberFormat="1" applyFont="1" applyFill="1" applyBorder="1" applyAlignment="1">
      <alignment horizontal="center" vertical="center"/>
    </xf>
    <xf numFmtId="0" fontId="31" fillId="0" borderId="10" xfId="0" applyNumberFormat="1" applyFont="1" applyFill="1" applyBorder="1" applyAlignment="1">
      <alignment horizontal="center" vertical="center"/>
    </xf>
    <xf numFmtId="190" fontId="30" fillId="0" borderId="23" xfId="0" applyNumberFormat="1" applyFont="1" applyFill="1" applyBorder="1" applyAlignment="1">
      <alignment horizontal="center"/>
    </xf>
    <xf numFmtId="0" fontId="29" fillId="0" borderId="13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9" fillId="0" borderId="11" xfId="0" applyFont="1" applyFill="1" applyBorder="1" applyAlignment="1">
      <alignment/>
    </xf>
    <xf numFmtId="0" fontId="29" fillId="0" borderId="23" xfId="0" applyFont="1" applyFill="1" applyBorder="1" applyAlignment="1">
      <alignment wrapText="1"/>
    </xf>
    <xf numFmtId="190" fontId="29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/>
    </xf>
    <xf numFmtId="0" fontId="29" fillId="0" borderId="38" xfId="0" applyFont="1" applyFill="1" applyBorder="1" applyAlignment="1">
      <alignment horizontal="center"/>
    </xf>
    <xf numFmtId="0" fontId="29" fillId="0" borderId="18" xfId="0" applyFont="1" applyFill="1" applyBorder="1" applyAlignment="1">
      <alignment horizontal="center"/>
    </xf>
    <xf numFmtId="0" fontId="29" fillId="0" borderId="50" xfId="0" applyFont="1" applyFill="1" applyBorder="1" applyAlignment="1">
      <alignment horizontal="center"/>
    </xf>
    <xf numFmtId="0" fontId="29" fillId="0" borderId="16" xfId="0" applyNumberFormat="1" applyFont="1" applyFill="1" applyBorder="1" applyAlignment="1" applyProtection="1">
      <alignment horizontal="center" vertical="center"/>
      <protection/>
    </xf>
    <xf numFmtId="0" fontId="29" fillId="0" borderId="25" xfId="0" applyNumberFormat="1" applyFont="1" applyFill="1" applyBorder="1" applyAlignment="1" applyProtection="1">
      <alignment horizontal="center" vertical="center"/>
      <protection/>
    </xf>
    <xf numFmtId="0" fontId="29" fillId="0" borderId="15" xfId="0" applyFont="1" applyFill="1" applyBorder="1" applyAlignment="1">
      <alignment horizontal="center" vertical="center"/>
    </xf>
    <xf numFmtId="1" fontId="29" fillId="0" borderId="17" xfId="0" applyNumberFormat="1" applyFont="1" applyFill="1" applyBorder="1" applyAlignment="1">
      <alignment horizontal="center" vertical="center" wrapText="1"/>
    </xf>
    <xf numFmtId="0" fontId="29" fillId="0" borderId="16" xfId="0" applyNumberFormat="1" applyFont="1" applyFill="1" applyBorder="1" applyAlignment="1">
      <alignment horizontal="center" vertical="center" wrapText="1"/>
    </xf>
    <xf numFmtId="0" fontId="29" fillId="0" borderId="15" xfId="0" applyNumberFormat="1" applyFont="1" applyFill="1" applyBorder="1" applyAlignment="1">
      <alignment horizontal="center" vertical="center" wrapText="1"/>
    </xf>
    <xf numFmtId="0" fontId="29" fillId="0" borderId="22" xfId="0" applyNumberFormat="1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/>
    </xf>
    <xf numFmtId="49" fontId="29" fillId="0" borderId="37" xfId="0" applyNumberFormat="1" applyFont="1" applyFill="1" applyBorder="1" applyAlignment="1" applyProtection="1">
      <alignment horizontal="center" vertical="center"/>
      <protection/>
    </xf>
    <xf numFmtId="189" fontId="30" fillId="0" borderId="36" xfId="0" applyNumberFormat="1" applyFont="1" applyFill="1" applyBorder="1" applyAlignment="1" applyProtection="1">
      <alignment horizontal="right" vertical="center"/>
      <protection/>
    </xf>
    <xf numFmtId="189" fontId="29" fillId="0" borderId="36" xfId="0" applyNumberFormat="1" applyFont="1" applyFill="1" applyBorder="1" applyAlignment="1" applyProtection="1">
      <alignment horizontal="center" vertical="center"/>
      <protection/>
    </xf>
    <xf numFmtId="189" fontId="29" fillId="0" borderId="37" xfId="0" applyNumberFormat="1" applyFont="1" applyFill="1" applyBorder="1" applyAlignment="1" applyProtection="1">
      <alignment horizontal="center" vertical="center"/>
      <protection/>
    </xf>
    <xf numFmtId="189" fontId="29" fillId="0" borderId="35" xfId="0" applyNumberFormat="1" applyFont="1" applyFill="1" applyBorder="1" applyAlignment="1" applyProtection="1">
      <alignment horizontal="center" vertical="center"/>
      <protection/>
    </xf>
    <xf numFmtId="190" fontId="30" fillId="0" borderId="37" xfId="0" applyNumberFormat="1" applyFont="1" applyFill="1" applyBorder="1" applyAlignment="1" applyProtection="1">
      <alignment horizontal="center" vertical="center"/>
      <protection/>
    </xf>
    <xf numFmtId="0" fontId="29" fillId="0" borderId="39" xfId="0" applyNumberFormat="1" applyFont="1" applyFill="1" applyBorder="1" applyAlignment="1" applyProtection="1">
      <alignment horizontal="left" vertical="center"/>
      <protection/>
    </xf>
    <xf numFmtId="0" fontId="29" fillId="0" borderId="39" xfId="0" applyFont="1" applyBorder="1" applyAlignment="1">
      <alignment horizontal="left" vertical="center" wrapText="1"/>
    </xf>
    <xf numFmtId="49" fontId="29" fillId="0" borderId="65" xfId="0" applyNumberFormat="1" applyFont="1" applyFill="1" applyBorder="1" applyAlignment="1">
      <alignment horizontal="center" vertical="center"/>
    </xf>
    <xf numFmtId="191" fontId="30" fillId="0" borderId="72" xfId="0" applyNumberFormat="1" applyFont="1" applyFill="1" applyBorder="1" applyAlignment="1" applyProtection="1">
      <alignment horizontal="center" vertical="center"/>
      <protection/>
    </xf>
    <xf numFmtId="191" fontId="30" fillId="0" borderId="10" xfId="0" applyNumberFormat="1" applyFont="1" applyFill="1" applyBorder="1" applyAlignment="1" applyProtection="1">
      <alignment horizontal="center" vertical="center"/>
      <protection/>
    </xf>
    <xf numFmtId="191" fontId="30" fillId="0" borderId="61" xfId="0" applyNumberFormat="1" applyFont="1" applyFill="1" applyBorder="1" applyAlignment="1" applyProtection="1">
      <alignment horizontal="center" vertical="center"/>
      <protection/>
    </xf>
    <xf numFmtId="1" fontId="29" fillId="0" borderId="10" xfId="0" applyNumberFormat="1" applyFont="1" applyFill="1" applyBorder="1" applyAlignment="1" applyProtection="1">
      <alignment horizontal="center" vertical="center"/>
      <protection/>
    </xf>
    <xf numFmtId="190" fontId="30" fillId="0" borderId="41" xfId="0" applyNumberFormat="1" applyFont="1" applyFill="1" applyBorder="1" applyAlignment="1">
      <alignment horizontal="center"/>
    </xf>
    <xf numFmtId="190" fontId="30" fillId="0" borderId="10" xfId="0" applyNumberFormat="1" applyFont="1" applyFill="1" applyBorder="1" applyAlignment="1">
      <alignment horizontal="center"/>
    </xf>
    <xf numFmtId="190" fontId="30" fillId="0" borderId="34" xfId="0" applyNumberFormat="1" applyFont="1" applyFill="1" applyBorder="1" applyAlignment="1">
      <alignment horizontal="center"/>
    </xf>
    <xf numFmtId="191" fontId="30" fillId="30" borderId="39" xfId="0" applyNumberFormat="1" applyFont="1" applyFill="1" applyBorder="1" applyAlignment="1" applyProtection="1">
      <alignment horizontal="center" vertical="center"/>
      <protection/>
    </xf>
    <xf numFmtId="190" fontId="29" fillId="30" borderId="23" xfId="0" applyNumberFormat="1" applyFont="1" applyFill="1" applyBorder="1" applyAlignment="1">
      <alignment horizontal="center"/>
    </xf>
    <xf numFmtId="190" fontId="30" fillId="30" borderId="24" xfId="0" applyNumberFormat="1" applyFont="1" applyFill="1" applyBorder="1" applyAlignment="1">
      <alignment horizontal="center"/>
    </xf>
    <xf numFmtId="192" fontId="30" fillId="30" borderId="29" xfId="0" applyNumberFormat="1" applyFont="1" applyFill="1" applyBorder="1" applyAlignment="1" applyProtection="1">
      <alignment horizontal="center" vertical="center" wrapText="1"/>
      <protection/>
    </xf>
    <xf numFmtId="0" fontId="29" fillId="0" borderId="48" xfId="0" applyFont="1" applyFill="1" applyBorder="1" applyAlignment="1">
      <alignment wrapText="1"/>
    </xf>
    <xf numFmtId="49" fontId="29" fillId="0" borderId="39" xfId="0" applyNumberFormat="1" applyFont="1" applyFill="1" applyBorder="1" applyAlignment="1" applyProtection="1">
      <alignment horizontal="center" vertical="center"/>
      <protection/>
    </xf>
    <xf numFmtId="0" fontId="29" fillId="0" borderId="42" xfId="0" applyFont="1" applyFill="1" applyBorder="1" applyAlignment="1">
      <alignment horizontal="center" vertical="center"/>
    </xf>
    <xf numFmtId="0" fontId="29" fillId="0" borderId="43" xfId="0" applyFont="1" applyFill="1" applyBorder="1" applyAlignment="1">
      <alignment horizontal="center" vertical="center"/>
    </xf>
    <xf numFmtId="49" fontId="29" fillId="0" borderId="43" xfId="0" applyNumberFormat="1" applyFont="1" applyFill="1" applyBorder="1" applyAlignment="1">
      <alignment horizontal="center" vertical="center"/>
    </xf>
    <xf numFmtId="0" fontId="29" fillId="0" borderId="45" xfId="0" applyFont="1" applyFill="1" applyBorder="1" applyAlignment="1">
      <alignment horizontal="center"/>
    </xf>
    <xf numFmtId="0" fontId="29" fillId="0" borderId="39" xfId="0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/>
    </xf>
    <xf numFmtId="188" fontId="29" fillId="0" borderId="47" xfId="0" applyNumberFormat="1" applyFont="1" applyFill="1" applyBorder="1" applyAlignment="1" applyProtection="1">
      <alignment horizontal="center" vertical="center"/>
      <protection/>
    </xf>
    <xf numFmtId="188" fontId="29" fillId="0" borderId="42" xfId="0" applyNumberFormat="1" applyFont="1" applyFill="1" applyBorder="1" applyAlignment="1" applyProtection="1">
      <alignment horizontal="center" vertical="center"/>
      <protection/>
    </xf>
    <xf numFmtId="188" fontId="29" fillId="0" borderId="43" xfId="0" applyNumberFormat="1" applyFont="1" applyFill="1" applyBorder="1" applyAlignment="1" applyProtection="1">
      <alignment horizontal="center" vertical="center"/>
      <protection/>
    </xf>
    <xf numFmtId="188" fontId="29" fillId="0" borderId="44" xfId="0" applyNumberFormat="1" applyFont="1" applyFill="1" applyBorder="1" applyAlignment="1" applyProtection="1">
      <alignment horizontal="center" vertical="center"/>
      <protection/>
    </xf>
    <xf numFmtId="188" fontId="29" fillId="0" borderId="46" xfId="0" applyNumberFormat="1" applyFont="1" applyFill="1" applyBorder="1" applyAlignment="1" applyProtection="1">
      <alignment horizontal="center" vertical="center"/>
      <protection/>
    </xf>
    <xf numFmtId="188" fontId="29" fillId="0" borderId="46" xfId="0" applyNumberFormat="1" applyFont="1" applyFill="1" applyBorder="1" applyAlignment="1" applyProtection="1">
      <alignment vertical="center"/>
      <protection/>
    </xf>
    <xf numFmtId="0" fontId="29" fillId="0" borderId="41" xfId="0" applyFont="1" applyFill="1" applyBorder="1" applyAlignment="1">
      <alignment wrapText="1"/>
    </xf>
    <xf numFmtId="0" fontId="29" fillId="0" borderId="12" xfId="0" applyFont="1" applyFill="1" applyBorder="1" applyAlignment="1">
      <alignment horizontal="center" vertical="center"/>
    </xf>
    <xf numFmtId="0" fontId="29" fillId="0" borderId="34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188" fontId="29" fillId="0" borderId="40" xfId="0" applyNumberFormat="1" applyFont="1" applyFill="1" applyBorder="1" applyAlignment="1" applyProtection="1">
      <alignment horizontal="center" vertical="center"/>
      <protection/>
    </xf>
    <xf numFmtId="0" fontId="39" fillId="0" borderId="12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wrapText="1"/>
    </xf>
    <xf numFmtId="188" fontId="29" fillId="0" borderId="10" xfId="0" applyNumberFormat="1" applyFont="1" applyFill="1" applyBorder="1" applyAlignment="1" applyProtection="1">
      <alignment vertical="center"/>
      <protection/>
    </xf>
    <xf numFmtId="188" fontId="29" fillId="0" borderId="11" xfId="0" applyNumberFormat="1" applyFont="1" applyFill="1" applyBorder="1" applyAlignment="1" applyProtection="1">
      <alignment horizontal="center" vertical="center"/>
      <protection/>
    </xf>
    <xf numFmtId="0" fontId="29" fillId="0" borderId="34" xfId="0" applyFont="1" applyFill="1" applyBorder="1" applyAlignment="1">
      <alignment horizontal="left" vertical="center" wrapText="1"/>
    </xf>
    <xf numFmtId="1" fontId="29" fillId="0" borderId="23" xfId="0" applyNumberFormat="1" applyFont="1" applyFill="1" applyBorder="1" applyAlignment="1">
      <alignment horizontal="center" vertical="center"/>
    </xf>
    <xf numFmtId="1" fontId="29" fillId="0" borderId="23" xfId="0" applyNumberFormat="1" applyFont="1" applyFill="1" applyBorder="1" applyAlignment="1">
      <alignment horizontal="center" vertical="center" wrapText="1"/>
    </xf>
    <xf numFmtId="0" fontId="29" fillId="0" borderId="17" xfId="0" applyNumberFormat="1" applyFont="1" applyFill="1" applyBorder="1" applyAlignment="1">
      <alignment horizontal="center" vertical="center" wrapText="1"/>
    </xf>
    <xf numFmtId="188" fontId="29" fillId="0" borderId="12" xfId="0" applyNumberFormat="1" applyFont="1" applyFill="1" applyBorder="1" applyAlignment="1" applyProtection="1">
      <alignment horizontal="center" vertical="center"/>
      <protection/>
    </xf>
    <xf numFmtId="188" fontId="29" fillId="0" borderId="13" xfId="0" applyNumberFormat="1" applyFont="1" applyFill="1" applyBorder="1" applyAlignment="1" applyProtection="1">
      <alignment horizontal="center" vertical="center"/>
      <protection/>
    </xf>
    <xf numFmtId="49" fontId="29" fillId="0" borderId="59" xfId="0" applyNumberFormat="1" applyFont="1" applyFill="1" applyBorder="1" applyAlignment="1" applyProtection="1">
      <alignment horizontal="center" vertical="center"/>
      <protection/>
    </xf>
    <xf numFmtId="0" fontId="29" fillId="0" borderId="12" xfId="0" applyFont="1" applyFill="1" applyBorder="1" applyAlignment="1">
      <alignment wrapText="1"/>
    </xf>
    <xf numFmtId="188" fontId="29" fillId="0" borderId="19" xfId="0" applyNumberFormat="1" applyFont="1" applyFill="1" applyBorder="1" applyAlignment="1" applyProtection="1">
      <alignment horizontal="center" vertical="center"/>
      <protection/>
    </xf>
    <xf numFmtId="188" fontId="29" fillId="0" borderId="18" xfId="0" applyNumberFormat="1" applyFont="1" applyFill="1" applyBorder="1" applyAlignment="1" applyProtection="1">
      <alignment horizontal="center" vertical="center"/>
      <protection/>
    </xf>
    <xf numFmtId="188" fontId="29" fillId="0" borderId="20" xfId="0" applyNumberFormat="1" applyFont="1" applyFill="1" applyBorder="1" applyAlignment="1" applyProtection="1">
      <alignment horizontal="center" vertical="center"/>
      <protection/>
    </xf>
    <xf numFmtId="188" fontId="29" fillId="0" borderId="38" xfId="0" applyNumberFormat="1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/>
    </xf>
    <xf numFmtId="0" fontId="29" fillId="0" borderId="20" xfId="0" applyFont="1" applyFill="1" applyBorder="1" applyAlignment="1">
      <alignment horizontal="center"/>
    </xf>
    <xf numFmtId="49" fontId="29" fillId="0" borderId="59" xfId="0" applyNumberFormat="1" applyFont="1" applyFill="1" applyBorder="1" applyAlignment="1">
      <alignment horizontal="center" vertical="center" wrapText="1"/>
    </xf>
    <xf numFmtId="0" fontId="29" fillId="0" borderId="51" xfId="0" applyFont="1" applyFill="1" applyBorder="1" applyAlignment="1">
      <alignment wrapText="1"/>
    </xf>
    <xf numFmtId="0" fontId="29" fillId="0" borderId="19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9" fillId="0" borderId="49" xfId="0" applyFont="1" applyFill="1" applyBorder="1" applyAlignment="1">
      <alignment horizontal="center"/>
    </xf>
    <xf numFmtId="0" fontId="29" fillId="0" borderId="75" xfId="0" applyFont="1" applyFill="1" applyBorder="1" applyAlignment="1">
      <alignment horizontal="center" vertical="center"/>
    </xf>
    <xf numFmtId="0" fontId="29" fillId="0" borderId="38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wrapText="1"/>
    </xf>
    <xf numFmtId="0" fontId="29" fillId="0" borderId="14" xfId="0" applyFont="1" applyFill="1" applyBorder="1" applyAlignment="1">
      <alignment horizontal="center"/>
    </xf>
    <xf numFmtId="49" fontId="30" fillId="0" borderId="60" xfId="0" applyNumberFormat="1" applyFont="1" applyFill="1" applyBorder="1" applyAlignment="1" applyProtection="1">
      <alignment horizontal="center" vertical="center"/>
      <protection/>
    </xf>
    <xf numFmtId="0" fontId="30" fillId="0" borderId="63" xfId="0" applyNumberFormat="1" applyFont="1" applyFill="1" applyBorder="1" applyAlignment="1" applyProtection="1">
      <alignment horizontal="center" vertical="center"/>
      <protection/>
    </xf>
    <xf numFmtId="0" fontId="30" fillId="0" borderId="65" xfId="0" applyNumberFormat="1" applyFont="1" applyFill="1" applyBorder="1" applyAlignment="1" applyProtection="1">
      <alignment horizontal="center" vertical="center"/>
      <protection/>
    </xf>
    <xf numFmtId="188" fontId="29" fillId="0" borderId="61" xfId="0" applyNumberFormat="1" applyFont="1" applyFill="1" applyBorder="1" applyAlignment="1" applyProtection="1">
      <alignment horizontal="center" vertical="center"/>
      <protection/>
    </xf>
    <xf numFmtId="188" fontId="29" fillId="0" borderId="71" xfId="0" applyNumberFormat="1" applyFont="1" applyFill="1" applyBorder="1" applyAlignment="1" applyProtection="1">
      <alignment horizontal="center" vertical="center"/>
      <protection/>
    </xf>
    <xf numFmtId="188" fontId="29" fillId="0" borderId="64" xfId="0" applyNumberFormat="1" applyFont="1" applyFill="1" applyBorder="1" applyAlignment="1" applyProtection="1">
      <alignment horizontal="center" vertical="center"/>
      <protection/>
    </xf>
    <xf numFmtId="0" fontId="30" fillId="0" borderId="71" xfId="0" applyNumberFormat="1" applyFont="1" applyFill="1" applyBorder="1" applyAlignment="1" applyProtection="1">
      <alignment horizontal="center" vertical="center"/>
      <protection/>
    </xf>
    <xf numFmtId="0" fontId="30" fillId="0" borderId="64" xfId="0" applyNumberFormat="1" applyFont="1" applyFill="1" applyBorder="1" applyAlignment="1" applyProtection="1">
      <alignment horizontal="center" vertical="center"/>
      <protection/>
    </xf>
    <xf numFmtId="0" fontId="29" fillId="0" borderId="63" xfId="0" applyFont="1" applyFill="1" applyBorder="1" applyAlignment="1">
      <alignment horizontal="center"/>
    </xf>
    <xf numFmtId="49" fontId="30" fillId="0" borderId="23" xfId="0" applyNumberFormat="1" applyFont="1" applyFill="1" applyBorder="1" applyAlignment="1" applyProtection="1">
      <alignment horizontal="center" vertical="center"/>
      <protection/>
    </xf>
    <xf numFmtId="188" fontId="29" fillId="0" borderId="45" xfId="0" applyNumberFormat="1" applyFont="1" applyFill="1" applyBorder="1" applyAlignment="1" applyProtection="1">
      <alignment horizontal="center" vertical="center"/>
      <protection/>
    </xf>
    <xf numFmtId="0" fontId="31" fillId="0" borderId="19" xfId="0" applyNumberFormat="1" applyFont="1" applyFill="1" applyBorder="1" applyAlignment="1" applyProtection="1">
      <alignment horizontal="center" vertical="center"/>
      <protection/>
    </xf>
    <xf numFmtId="0" fontId="31" fillId="0" borderId="18" xfId="0" applyNumberFormat="1" applyFont="1" applyFill="1" applyBorder="1" applyAlignment="1" applyProtection="1">
      <alignment horizontal="center" vertical="center"/>
      <protection/>
    </xf>
    <xf numFmtId="0" fontId="31" fillId="0" borderId="20" xfId="0" applyNumberFormat="1" applyFont="1" applyFill="1" applyBorder="1" applyAlignment="1" applyProtection="1">
      <alignment horizontal="center" vertical="center"/>
      <protection/>
    </xf>
    <xf numFmtId="49" fontId="30" fillId="0" borderId="24" xfId="0" applyNumberFormat="1" applyFont="1" applyFill="1" applyBorder="1" applyAlignment="1" applyProtection="1">
      <alignment horizontal="center" vertical="center"/>
      <protection/>
    </xf>
    <xf numFmtId="0" fontId="30" fillId="0" borderId="15" xfId="0" applyNumberFormat="1" applyFont="1" applyFill="1" applyBorder="1" applyAlignment="1" applyProtection="1">
      <alignment horizontal="center" vertical="center"/>
      <protection/>
    </xf>
    <xf numFmtId="188" fontId="29" fillId="0" borderId="15" xfId="0" applyNumberFormat="1" applyFont="1" applyFill="1" applyBorder="1" applyAlignment="1" applyProtection="1">
      <alignment horizontal="center" vertical="center"/>
      <protection/>
    </xf>
    <xf numFmtId="188" fontId="29" fillId="0" borderId="17" xfId="0" applyNumberFormat="1" applyFont="1" applyFill="1" applyBorder="1" applyAlignment="1" applyProtection="1">
      <alignment horizontal="center" vertical="center"/>
      <protection/>
    </xf>
    <xf numFmtId="0" fontId="30" fillId="0" borderId="37" xfId="0" applyFont="1" applyFill="1" applyBorder="1" applyAlignment="1">
      <alignment horizontal="center" vertical="center" wrapText="1"/>
    </xf>
    <xf numFmtId="0" fontId="30" fillId="0" borderId="76" xfId="0" applyFont="1" applyFill="1" applyBorder="1" applyAlignment="1">
      <alignment horizontal="center" vertical="center" wrapText="1"/>
    </xf>
    <xf numFmtId="199" fontId="30" fillId="0" borderId="37" xfId="0" applyNumberFormat="1" applyFont="1" applyFill="1" applyBorder="1" applyAlignment="1" applyProtection="1">
      <alignment horizontal="center" vertical="center"/>
      <protection/>
    </xf>
    <xf numFmtId="190" fontId="29" fillId="30" borderId="34" xfId="0" applyNumberFormat="1" applyFont="1" applyFill="1" applyBorder="1" applyAlignment="1">
      <alignment horizontal="center" vertical="center"/>
    </xf>
    <xf numFmtId="190" fontId="29" fillId="30" borderId="11" xfId="0" applyNumberFormat="1" applyFont="1" applyFill="1" applyBorder="1" applyAlignment="1">
      <alignment horizontal="center"/>
    </xf>
    <xf numFmtId="190" fontId="29" fillId="30" borderId="34" xfId="0" applyNumberFormat="1" applyFont="1" applyFill="1" applyBorder="1" applyAlignment="1">
      <alignment horizontal="center"/>
    </xf>
    <xf numFmtId="190" fontId="29" fillId="30" borderId="49" xfId="0" applyNumberFormat="1" applyFont="1" applyFill="1" applyBorder="1" applyAlignment="1">
      <alignment horizontal="center" vertical="center"/>
    </xf>
    <xf numFmtId="190" fontId="29" fillId="30" borderId="10" xfId="0" applyNumberFormat="1" applyFont="1" applyFill="1" applyBorder="1" applyAlignment="1">
      <alignment horizontal="center" vertical="center"/>
    </xf>
    <xf numFmtId="49" fontId="30" fillId="0" borderId="59" xfId="0" applyNumberFormat="1" applyFont="1" applyFill="1" applyBorder="1" applyAlignment="1" applyProtection="1">
      <alignment horizontal="center" vertical="center"/>
      <protection/>
    </xf>
    <xf numFmtId="0" fontId="30" fillId="0" borderId="18" xfId="0" applyNumberFormat="1" applyFont="1" applyFill="1" applyBorder="1" applyAlignment="1" applyProtection="1">
      <alignment horizontal="center" vertical="center"/>
      <protection/>
    </xf>
    <xf numFmtId="0" fontId="30" fillId="0" borderId="50" xfId="0" applyNumberFormat="1" applyFont="1" applyFill="1" applyBorder="1" applyAlignment="1" applyProtection="1">
      <alignment horizontal="center" vertical="center"/>
      <protection/>
    </xf>
    <xf numFmtId="190" fontId="29" fillId="30" borderId="18" xfId="0" applyNumberFormat="1" applyFont="1" applyFill="1" applyBorder="1" applyAlignment="1">
      <alignment horizontal="center" vertical="center"/>
    </xf>
    <xf numFmtId="188" fontId="29" fillId="0" borderId="58" xfId="0" applyNumberFormat="1" applyFont="1" applyFill="1" applyBorder="1" applyAlignment="1" applyProtection="1">
      <alignment horizontal="center" vertical="center"/>
      <protection/>
    </xf>
    <xf numFmtId="0" fontId="30" fillId="0" borderId="77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190" fontId="30" fillId="30" borderId="78" xfId="0" applyNumberFormat="1" applyFont="1" applyFill="1" applyBorder="1" applyAlignment="1">
      <alignment horizontal="center" vertical="center" wrapText="1"/>
    </xf>
    <xf numFmtId="190" fontId="30" fillId="0" borderId="78" xfId="0" applyNumberFormat="1" applyFont="1" applyFill="1" applyBorder="1" applyAlignment="1">
      <alignment horizontal="center" vertical="center" wrapText="1"/>
    </xf>
    <xf numFmtId="49" fontId="31" fillId="0" borderId="39" xfId="0" applyNumberFormat="1" applyFont="1" applyFill="1" applyBorder="1" applyAlignment="1" applyProtection="1">
      <alignment horizontal="center" vertical="center"/>
      <protection/>
    </xf>
    <xf numFmtId="0" fontId="29" fillId="0" borderId="39" xfId="0" applyNumberFormat="1" applyFont="1" applyFill="1" applyBorder="1" applyAlignment="1" applyProtection="1">
      <alignment horizontal="left" vertical="center" wrapText="1"/>
      <protection/>
    </xf>
    <xf numFmtId="0" fontId="31" fillId="0" borderId="62" xfId="0" applyFont="1" applyFill="1" applyBorder="1" applyAlignment="1">
      <alignment/>
    </xf>
    <xf numFmtId="0" fontId="31" fillId="0" borderId="43" xfId="0" applyNumberFormat="1" applyFont="1" applyFill="1" applyBorder="1" applyAlignment="1" applyProtection="1">
      <alignment horizontal="center" vertical="center"/>
      <protection/>
    </xf>
    <xf numFmtId="0" fontId="31" fillId="0" borderId="65" xfId="0" applyFont="1" applyFill="1" applyBorder="1" applyAlignment="1">
      <alignment horizontal="center"/>
    </xf>
    <xf numFmtId="188" fontId="31" fillId="0" borderId="45" xfId="0" applyNumberFormat="1" applyFont="1" applyFill="1" applyBorder="1" applyAlignment="1" applyProtection="1">
      <alignment horizontal="center" vertical="center"/>
      <protection/>
    </xf>
    <xf numFmtId="0" fontId="31" fillId="0" borderId="46" xfId="0" applyFont="1" applyFill="1" applyBorder="1" applyAlignment="1">
      <alignment horizontal="center"/>
    </xf>
    <xf numFmtId="0" fontId="31" fillId="0" borderId="43" xfId="0" applyFont="1" applyFill="1" applyBorder="1" applyAlignment="1">
      <alignment horizontal="center"/>
    </xf>
    <xf numFmtId="188" fontId="31" fillId="0" borderId="44" xfId="0" applyNumberFormat="1" applyFont="1" applyFill="1" applyBorder="1" applyAlignment="1" applyProtection="1">
      <alignment horizontal="center" vertical="center"/>
      <protection/>
    </xf>
    <xf numFmtId="188" fontId="31" fillId="0" borderId="42" xfId="0" applyNumberFormat="1" applyFont="1" applyFill="1" applyBorder="1" applyAlignment="1" applyProtection="1">
      <alignment horizontal="center" vertical="center"/>
      <protection/>
    </xf>
    <xf numFmtId="188" fontId="31" fillId="0" borderId="43" xfId="0" applyNumberFormat="1" applyFont="1" applyFill="1" applyBorder="1" applyAlignment="1" applyProtection="1">
      <alignment horizontal="center" vertical="center"/>
      <protection/>
    </xf>
    <xf numFmtId="188" fontId="31" fillId="0" borderId="46" xfId="0" applyNumberFormat="1" applyFont="1" applyFill="1" applyBorder="1" applyAlignment="1" applyProtection="1">
      <alignment horizontal="center" vertical="center"/>
      <protection/>
    </xf>
    <xf numFmtId="0" fontId="31" fillId="0" borderId="10" xfId="0" applyFont="1" applyFill="1" applyBorder="1" applyAlignment="1">
      <alignment horizontal="center"/>
    </xf>
    <xf numFmtId="0" fontId="31" fillId="0" borderId="44" xfId="0" applyFont="1" applyFill="1" applyBorder="1" applyAlignment="1">
      <alignment horizontal="center"/>
    </xf>
    <xf numFmtId="0" fontId="29" fillId="0" borderId="46" xfId="0" applyFont="1" applyFill="1" applyBorder="1" applyAlignment="1">
      <alignment horizontal="center"/>
    </xf>
    <xf numFmtId="49" fontId="31" fillId="0" borderId="23" xfId="0" applyNumberFormat="1" applyFont="1" applyFill="1" applyBorder="1" applyAlignment="1" applyProtection="1">
      <alignment horizontal="center" vertical="center"/>
      <protection/>
    </xf>
    <xf numFmtId="0" fontId="31" fillId="0" borderId="13" xfId="0" applyFont="1" applyFill="1" applyBorder="1" applyAlignment="1">
      <alignment/>
    </xf>
    <xf numFmtId="0" fontId="31" fillId="0" borderId="40" xfId="0" applyFont="1" applyFill="1" applyBorder="1" applyAlignment="1">
      <alignment/>
    </xf>
    <xf numFmtId="0" fontId="31" fillId="0" borderId="13" xfId="0" applyFont="1" applyFill="1" applyBorder="1" applyAlignment="1">
      <alignment horizontal="center"/>
    </xf>
    <xf numFmtId="188" fontId="31" fillId="0" borderId="11" xfId="0" applyNumberFormat="1" applyFont="1" applyFill="1" applyBorder="1" applyAlignment="1" applyProtection="1">
      <alignment horizontal="center" vertical="center"/>
      <protection/>
    </xf>
    <xf numFmtId="188" fontId="31" fillId="0" borderId="12" xfId="0" applyNumberFormat="1" applyFont="1" applyFill="1" applyBorder="1" applyAlignment="1" applyProtection="1">
      <alignment horizontal="center" vertical="center"/>
      <protection/>
    </xf>
    <xf numFmtId="188" fontId="31" fillId="0" borderId="10" xfId="0" applyNumberFormat="1" applyFont="1" applyFill="1" applyBorder="1" applyAlignment="1" applyProtection="1">
      <alignment horizontal="center" vertical="center"/>
      <protection/>
    </xf>
    <xf numFmtId="188" fontId="31" fillId="0" borderId="13" xfId="0" applyNumberFormat="1" applyFont="1" applyFill="1" applyBorder="1" applyAlignment="1" applyProtection="1">
      <alignment horizontal="center" vertical="center"/>
      <protection/>
    </xf>
    <xf numFmtId="0" fontId="31" fillId="0" borderId="11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3" xfId="0" applyNumberFormat="1" applyFont="1" applyFill="1" applyBorder="1" applyAlignment="1">
      <alignment horizontal="center" vertical="center" wrapText="1"/>
    </xf>
    <xf numFmtId="188" fontId="31" fillId="0" borderId="39" xfId="0" applyNumberFormat="1" applyFont="1" applyFill="1" applyBorder="1" applyAlignment="1" applyProtection="1">
      <alignment horizontal="center" vertical="center"/>
      <protection/>
    </xf>
    <xf numFmtId="188" fontId="29" fillId="0" borderId="39" xfId="0" applyNumberFormat="1" applyFont="1" applyFill="1" applyBorder="1" applyAlignment="1" applyProtection="1">
      <alignment horizontal="center" vertical="center"/>
      <protection/>
    </xf>
    <xf numFmtId="0" fontId="32" fillId="0" borderId="13" xfId="0" applyFont="1" applyFill="1" applyBorder="1" applyAlignment="1">
      <alignment horizontal="center"/>
    </xf>
    <xf numFmtId="0" fontId="31" fillId="0" borderId="4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49" fontId="29" fillId="0" borderId="79" xfId="0" applyNumberFormat="1" applyFont="1" applyFill="1" applyBorder="1" applyAlignment="1" applyProtection="1">
      <alignment horizontal="center" vertical="center"/>
      <protection/>
    </xf>
    <xf numFmtId="0" fontId="29" fillId="0" borderId="59" xfId="0" applyFont="1" applyFill="1" applyBorder="1" applyAlignment="1">
      <alignment wrapText="1"/>
    </xf>
    <xf numFmtId="0" fontId="29" fillId="0" borderId="38" xfId="0" applyFont="1" applyFill="1" applyBorder="1" applyAlignment="1">
      <alignment horizontal="center" vertical="center" wrapText="1"/>
    </xf>
    <xf numFmtId="0" fontId="29" fillId="0" borderId="18" xfId="0" applyNumberFormat="1" applyFont="1" applyFill="1" applyBorder="1" applyAlignment="1" applyProtection="1">
      <alignment horizontal="center" vertical="center"/>
      <protection/>
    </xf>
    <xf numFmtId="188" fontId="29" fillId="0" borderId="50" xfId="0" applyNumberFormat="1" applyFont="1" applyFill="1" applyBorder="1" applyAlignment="1" applyProtection="1">
      <alignment horizontal="center" vertical="center"/>
      <protection/>
    </xf>
    <xf numFmtId="188" fontId="29" fillId="0" borderId="75" xfId="0" applyNumberFormat="1" applyFont="1" applyFill="1" applyBorder="1" applyAlignment="1" applyProtection="1">
      <alignment horizontal="center" vertical="center"/>
      <protection/>
    </xf>
    <xf numFmtId="0" fontId="29" fillId="0" borderId="18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190" fontId="29" fillId="0" borderId="38" xfId="0" applyNumberFormat="1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/>
    </xf>
    <xf numFmtId="0" fontId="31" fillId="0" borderId="20" xfId="0" applyFont="1" applyFill="1" applyBorder="1" applyAlignment="1">
      <alignment horizontal="center"/>
    </xf>
    <xf numFmtId="188" fontId="38" fillId="0" borderId="78" xfId="0" applyNumberFormat="1" applyFont="1" applyFill="1" applyBorder="1" applyAlignment="1" applyProtection="1">
      <alignment horizontal="center" vertical="center" wrapText="1"/>
      <protection/>
    </xf>
    <xf numFmtId="0" fontId="38" fillId="0" borderId="78" xfId="0" applyNumberFormat="1" applyFont="1" applyFill="1" applyBorder="1" applyAlignment="1" applyProtection="1">
      <alignment horizontal="center" vertical="center" wrapText="1"/>
      <protection/>
    </xf>
    <xf numFmtId="188" fontId="38" fillId="0" borderId="30" xfId="0" applyNumberFormat="1" applyFont="1" applyFill="1" applyBorder="1" applyAlignment="1" applyProtection="1">
      <alignment horizontal="center" vertical="center" wrapText="1"/>
      <protection/>
    </xf>
    <xf numFmtId="192" fontId="30" fillId="0" borderId="29" xfId="0" applyNumberFormat="1" applyFont="1" applyFill="1" applyBorder="1" applyAlignment="1" applyProtection="1">
      <alignment horizontal="center" vertical="center" wrapText="1"/>
      <protection/>
    </xf>
    <xf numFmtId="1" fontId="30" fillId="0" borderId="37" xfId="0" applyNumberFormat="1" applyFont="1" applyFill="1" applyBorder="1" applyAlignment="1" applyProtection="1">
      <alignment vertical="center"/>
      <protection/>
    </xf>
    <xf numFmtId="188" fontId="30" fillId="0" borderId="35" xfId="0" applyNumberFormat="1" applyFont="1" applyFill="1" applyBorder="1" applyAlignment="1" applyProtection="1">
      <alignment horizontal="right" vertical="center"/>
      <protection/>
    </xf>
    <xf numFmtId="188" fontId="30" fillId="0" borderId="30" xfId="0" applyNumberFormat="1" applyFont="1" applyFill="1" applyBorder="1" applyAlignment="1" applyProtection="1">
      <alignment horizontal="right" vertical="center"/>
      <protection/>
    </xf>
    <xf numFmtId="0" fontId="38" fillId="0" borderId="30" xfId="0" applyNumberFormat="1" applyFont="1" applyFill="1" applyBorder="1" applyAlignment="1" applyProtection="1">
      <alignment horizontal="center" vertical="center" wrapText="1"/>
      <protection/>
    </xf>
    <xf numFmtId="0" fontId="29" fillId="0" borderId="23" xfId="0" applyFont="1" applyBorder="1" applyAlignment="1">
      <alignment wrapText="1"/>
    </xf>
    <xf numFmtId="190" fontId="31" fillId="30" borderId="63" xfId="0" applyNumberFormat="1" applyFont="1" applyFill="1" applyBorder="1" applyAlignment="1">
      <alignment horizontal="center" vertical="center"/>
    </xf>
    <xf numFmtId="190" fontId="31" fillId="30" borderId="10" xfId="0" applyNumberFormat="1" applyFont="1" applyFill="1" applyBorder="1" applyAlignment="1">
      <alignment horizontal="center" vertical="center"/>
    </xf>
    <xf numFmtId="190" fontId="31" fillId="30" borderId="10" xfId="0" applyNumberFormat="1" applyFont="1" applyFill="1" applyBorder="1" applyAlignment="1">
      <alignment horizontal="center"/>
    </xf>
    <xf numFmtId="190" fontId="29" fillId="30" borderId="10" xfId="0" applyNumberFormat="1" applyFont="1" applyFill="1" applyBorder="1" applyAlignment="1">
      <alignment horizontal="center"/>
    </xf>
    <xf numFmtId="190" fontId="31" fillId="30" borderId="23" xfId="0" applyNumberFormat="1" applyFont="1" applyFill="1" applyBorder="1" applyAlignment="1">
      <alignment horizontal="center"/>
    </xf>
    <xf numFmtId="191" fontId="29" fillId="30" borderId="59" xfId="0" applyNumberFormat="1" applyFont="1" applyFill="1" applyBorder="1" applyAlignment="1" applyProtection="1">
      <alignment horizontal="center" vertical="center"/>
      <protection/>
    </xf>
    <xf numFmtId="190" fontId="29" fillId="30" borderId="39" xfId="0" applyNumberFormat="1" applyFont="1" applyFill="1" applyBorder="1" applyAlignment="1" applyProtection="1">
      <alignment horizontal="center" vertical="center"/>
      <protection/>
    </xf>
    <xf numFmtId="190" fontId="30" fillId="30" borderId="37" xfId="0" applyNumberFormat="1" applyFont="1" applyFill="1" applyBorder="1" applyAlignment="1" applyProtection="1">
      <alignment horizontal="center" vertical="center"/>
      <protection/>
    </xf>
    <xf numFmtId="191" fontId="29" fillId="30" borderId="10" xfId="0" applyNumberFormat="1" applyFont="1" applyFill="1" applyBorder="1" applyAlignment="1" applyProtection="1">
      <alignment horizontal="center" vertical="center"/>
      <protection/>
    </xf>
    <xf numFmtId="190" fontId="30" fillId="30" borderId="54" xfId="0" applyNumberFormat="1" applyFont="1" applyFill="1" applyBorder="1" applyAlignment="1" applyProtection="1">
      <alignment horizontal="center" vertical="center"/>
      <protection/>
    </xf>
    <xf numFmtId="0" fontId="31" fillId="0" borderId="50" xfId="0" applyNumberFormat="1" applyFont="1" applyFill="1" applyBorder="1" applyAlignment="1" applyProtection="1">
      <alignment horizontal="center" vertical="center"/>
      <protection/>
    </xf>
    <xf numFmtId="0" fontId="29" fillId="0" borderId="4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31" fillId="0" borderId="38" xfId="0" applyNumberFormat="1" applyFont="1" applyFill="1" applyBorder="1" applyAlignment="1" applyProtection="1">
      <alignment horizontal="center" vertical="center"/>
      <protection/>
    </xf>
    <xf numFmtId="0" fontId="29" fillId="0" borderId="36" xfId="0" applyNumberFormat="1" applyFont="1" applyFill="1" applyBorder="1" applyAlignment="1" applyProtection="1">
      <alignment horizontal="center" vertical="center"/>
      <protection/>
    </xf>
    <xf numFmtId="0" fontId="29" fillId="0" borderId="37" xfId="0" applyNumberFormat="1" applyFont="1" applyFill="1" applyBorder="1" applyAlignment="1" applyProtection="1">
      <alignment horizontal="center" vertical="center"/>
      <protection/>
    </xf>
    <xf numFmtId="0" fontId="29" fillId="0" borderId="35" xfId="0" applyNumberFormat="1" applyFont="1" applyFill="1" applyBorder="1" applyAlignment="1" applyProtection="1">
      <alignment horizontal="center" vertical="center"/>
      <protection/>
    </xf>
    <xf numFmtId="0" fontId="29" fillId="0" borderId="39" xfId="0" applyFont="1" applyFill="1" applyBorder="1" applyAlignment="1">
      <alignment wrapText="1"/>
    </xf>
    <xf numFmtId="0" fontId="29" fillId="0" borderId="43" xfId="0" applyNumberFormat="1" applyFont="1" applyFill="1" applyBorder="1" applyAlignment="1" applyProtection="1">
      <alignment horizontal="center" vertical="center"/>
      <protection/>
    </xf>
    <xf numFmtId="0" fontId="29" fillId="0" borderId="42" xfId="0" applyNumberFormat="1" applyFont="1" applyFill="1" applyBorder="1" applyAlignment="1" applyProtection="1">
      <alignment horizontal="center" vertical="center"/>
      <protection/>
    </xf>
    <xf numFmtId="0" fontId="29" fillId="0" borderId="44" xfId="0" applyNumberFormat="1" applyFont="1" applyFill="1" applyBorder="1" applyAlignment="1" applyProtection="1">
      <alignment horizontal="center" vertical="center"/>
      <protection/>
    </xf>
    <xf numFmtId="49" fontId="29" fillId="0" borderId="23" xfId="0" applyNumberFormat="1" applyFont="1" applyFill="1" applyBorder="1" applyAlignment="1">
      <alignment horizontal="left" vertical="center" wrapText="1"/>
    </xf>
    <xf numFmtId="190" fontId="29" fillId="0" borderId="12" xfId="0" applyNumberFormat="1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188" fontId="31" fillId="0" borderId="40" xfId="0" applyNumberFormat="1" applyFont="1" applyFill="1" applyBorder="1" applyAlignment="1" applyProtection="1">
      <alignment horizontal="center" vertical="center"/>
      <protection/>
    </xf>
    <xf numFmtId="0" fontId="31" fillId="0" borderId="45" xfId="0" applyFont="1" applyFill="1" applyBorder="1" applyAlignment="1">
      <alignment horizontal="center" vertical="center" wrapText="1"/>
    </xf>
    <xf numFmtId="49" fontId="29" fillId="0" borderId="24" xfId="0" applyNumberFormat="1" applyFont="1" applyFill="1" applyBorder="1" applyAlignment="1" applyProtection="1">
      <alignment horizontal="center" vertical="center"/>
      <protection/>
    </xf>
    <xf numFmtId="190" fontId="29" fillId="0" borderId="25" xfId="0" applyNumberFormat="1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 wrapText="1"/>
    </xf>
    <xf numFmtId="0" fontId="30" fillId="0" borderId="19" xfId="0" applyNumberFormat="1" applyFont="1" applyFill="1" applyBorder="1" applyAlignment="1" applyProtection="1">
      <alignment horizontal="center" vertical="center"/>
      <protection/>
    </xf>
    <xf numFmtId="0" fontId="30" fillId="0" borderId="21" xfId="0" applyNumberFormat="1" applyFont="1" applyFill="1" applyBorder="1" applyAlignment="1" applyProtection="1">
      <alignment horizontal="center" vertical="center"/>
      <protection/>
    </xf>
    <xf numFmtId="0" fontId="30" fillId="0" borderId="20" xfId="0" applyNumberFormat="1" applyFont="1" applyFill="1" applyBorder="1" applyAlignment="1" applyProtection="1">
      <alignment horizontal="center" vertical="center"/>
      <protection/>
    </xf>
    <xf numFmtId="0" fontId="30" fillId="0" borderId="38" xfId="0" applyNumberFormat="1" applyFont="1" applyFill="1" applyBorder="1" applyAlignment="1" applyProtection="1">
      <alignment horizontal="center" vertical="center"/>
      <protection/>
    </xf>
    <xf numFmtId="0" fontId="30" fillId="0" borderId="57" xfId="0" applyNumberFormat="1" applyFont="1" applyFill="1" applyBorder="1" applyAlignment="1" applyProtection="1">
      <alignment horizontal="center" vertical="center"/>
      <protection/>
    </xf>
    <xf numFmtId="0" fontId="30" fillId="0" borderId="80" xfId="0" applyNumberFormat="1" applyFont="1" applyFill="1" applyBorder="1" applyAlignment="1" applyProtection="1">
      <alignment horizontal="center" vertical="center"/>
      <protection/>
    </xf>
    <xf numFmtId="0" fontId="30" fillId="0" borderId="58" xfId="0" applyNumberFormat="1" applyFont="1" applyFill="1" applyBorder="1" applyAlignment="1" applyProtection="1">
      <alignment horizontal="center" vertical="center"/>
      <protection/>
    </xf>
    <xf numFmtId="0" fontId="30" fillId="0" borderId="56" xfId="0" applyNumberFormat="1" applyFont="1" applyFill="1" applyBorder="1" applyAlignment="1" applyProtection="1">
      <alignment horizontal="center" vertical="center"/>
      <protection/>
    </xf>
    <xf numFmtId="49" fontId="29" fillId="0" borderId="24" xfId="0" applyNumberFormat="1" applyFont="1" applyFill="1" applyBorder="1" applyAlignment="1">
      <alignment horizontal="left" vertical="center" wrapText="1"/>
    </xf>
    <xf numFmtId="0" fontId="40" fillId="0" borderId="0" xfId="0" applyFont="1" applyBorder="1" applyAlignment="1">
      <alignment horizontal="center"/>
    </xf>
    <xf numFmtId="0" fontId="4" fillId="31" borderId="39" xfId="54" applyNumberFormat="1" applyFont="1" applyFill="1" applyBorder="1" applyAlignment="1" applyProtection="1">
      <alignment horizontal="center" vertical="center"/>
      <protection/>
    </xf>
    <xf numFmtId="0" fontId="4" fillId="31" borderId="47" xfId="54" applyNumberFormat="1" applyFont="1" applyFill="1" applyBorder="1" applyAlignment="1" applyProtection="1">
      <alignment horizontal="left" vertical="center" wrapText="1"/>
      <protection/>
    </xf>
    <xf numFmtId="0" fontId="42" fillId="31" borderId="42" xfId="54" applyNumberFormat="1" applyFont="1" applyFill="1" applyBorder="1" applyAlignment="1" applyProtection="1">
      <alignment horizontal="center" vertical="center"/>
      <protection/>
    </xf>
    <xf numFmtId="0" fontId="4" fillId="31" borderId="43" xfId="54" applyNumberFormat="1" applyFont="1" applyFill="1" applyBorder="1" applyAlignment="1" applyProtection="1">
      <alignment horizontal="center" vertical="center"/>
      <protection/>
    </xf>
    <xf numFmtId="0" fontId="42" fillId="31" borderId="44" xfId="54" applyNumberFormat="1" applyFont="1" applyFill="1" applyBorder="1" applyAlignment="1" applyProtection="1">
      <alignment horizontal="center" vertical="center"/>
      <protection/>
    </xf>
    <xf numFmtId="191" fontId="4" fillId="31" borderId="47" xfId="54" applyNumberFormat="1" applyFont="1" applyFill="1" applyBorder="1" applyAlignment="1" applyProtection="1">
      <alignment horizontal="center" vertical="center"/>
      <protection/>
    </xf>
    <xf numFmtId="0" fontId="30" fillId="0" borderId="39" xfId="0" applyFont="1" applyFill="1" applyBorder="1" applyAlignment="1">
      <alignment horizontal="center"/>
    </xf>
    <xf numFmtId="0" fontId="29" fillId="0" borderId="42" xfId="0" applyFont="1" applyFill="1" applyBorder="1" applyAlignment="1">
      <alignment horizontal="center"/>
    </xf>
    <xf numFmtId="0" fontId="4" fillId="31" borderId="43" xfId="54" applyFont="1" applyFill="1" applyBorder="1" applyAlignment="1">
      <alignment horizontal="center" vertical="center" wrapText="1"/>
      <protection/>
    </xf>
    <xf numFmtId="0" fontId="4" fillId="31" borderId="52" xfId="54" applyFont="1" applyFill="1" applyBorder="1" applyAlignment="1">
      <alignment horizontal="center" vertical="center" wrapText="1"/>
      <protection/>
    </xf>
    <xf numFmtId="49" fontId="4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1" borderId="10" xfId="54" applyFont="1" applyFill="1" applyBorder="1" applyAlignment="1">
      <alignment horizontal="center" vertical="center" wrapText="1"/>
      <protection/>
    </xf>
    <xf numFmtId="0" fontId="4" fillId="31" borderId="23" xfId="54" applyNumberFormat="1" applyFont="1" applyFill="1" applyBorder="1" applyAlignment="1" applyProtection="1">
      <alignment horizontal="center" vertical="center"/>
      <protection/>
    </xf>
    <xf numFmtId="0" fontId="42" fillId="31" borderId="12" xfId="54" applyNumberFormat="1" applyFont="1" applyFill="1" applyBorder="1" applyAlignment="1" applyProtection="1">
      <alignment horizontal="center" vertical="center"/>
      <protection/>
    </xf>
    <xf numFmtId="0" fontId="4" fillId="31" borderId="10" xfId="54" applyNumberFormat="1" applyFont="1" applyFill="1" applyBorder="1" applyAlignment="1" applyProtection="1">
      <alignment horizontal="center" vertical="center"/>
      <protection/>
    </xf>
    <xf numFmtId="0" fontId="42" fillId="31" borderId="11" xfId="54" applyNumberFormat="1" applyFont="1" applyFill="1" applyBorder="1" applyAlignment="1" applyProtection="1">
      <alignment horizontal="center" vertical="center"/>
      <protection/>
    </xf>
    <xf numFmtId="191" fontId="4" fillId="31" borderId="40" xfId="54" applyNumberFormat="1" applyFont="1" applyFill="1" applyBorder="1" applyAlignment="1" applyProtection="1">
      <alignment horizontal="center" vertical="center"/>
      <protection/>
    </xf>
    <xf numFmtId="0" fontId="4" fillId="31" borderId="14" xfId="54" applyFont="1" applyFill="1" applyBorder="1" applyAlignment="1">
      <alignment horizontal="center" vertical="center" wrapText="1"/>
      <protection/>
    </xf>
    <xf numFmtId="0" fontId="4" fillId="31" borderId="59" xfId="54" applyNumberFormat="1" applyFont="1" applyFill="1" applyBorder="1" applyAlignment="1" applyProtection="1">
      <alignment horizontal="center" vertical="center"/>
      <protection/>
    </xf>
    <xf numFmtId="0" fontId="4" fillId="31" borderId="56" xfId="54" applyNumberFormat="1" applyFont="1" applyFill="1" applyBorder="1" applyAlignment="1" applyProtection="1">
      <alignment horizontal="left" vertical="center" wrapText="1"/>
      <protection/>
    </xf>
    <xf numFmtId="0" fontId="42" fillId="31" borderId="19" xfId="54" applyNumberFormat="1" applyFont="1" applyFill="1" applyBorder="1" applyAlignment="1" applyProtection="1">
      <alignment horizontal="center" vertical="center"/>
      <protection/>
    </xf>
    <xf numFmtId="0" fontId="4" fillId="31" borderId="18" xfId="54" applyNumberFormat="1" applyFont="1" applyFill="1" applyBorder="1" applyAlignment="1" applyProtection="1">
      <alignment horizontal="center" vertical="center"/>
      <protection/>
    </xf>
    <xf numFmtId="0" fontId="42" fillId="31" borderId="20" xfId="54" applyNumberFormat="1" applyFont="1" applyFill="1" applyBorder="1" applyAlignment="1" applyProtection="1">
      <alignment horizontal="center" vertical="center"/>
      <protection/>
    </xf>
    <xf numFmtId="191" fontId="4" fillId="31" borderId="50" xfId="54" applyNumberFormat="1" applyFont="1" applyFill="1" applyBorder="1" applyAlignment="1" applyProtection="1">
      <alignment horizontal="center" vertical="center"/>
      <protection/>
    </xf>
    <xf numFmtId="0" fontId="4" fillId="31" borderId="18" xfId="54" applyFont="1" applyFill="1" applyBorder="1" applyAlignment="1">
      <alignment horizontal="center" vertical="center" wrapText="1"/>
      <protection/>
    </xf>
    <xf numFmtId="0" fontId="4" fillId="31" borderId="21" xfId="54" applyFont="1" applyFill="1" applyBorder="1" applyAlignment="1">
      <alignment horizontal="center" vertical="center" wrapText="1"/>
      <protection/>
    </xf>
    <xf numFmtId="49" fontId="44" fillId="0" borderId="0" xfId="0" applyNumberFormat="1" applyFont="1" applyFill="1" applyBorder="1" applyAlignment="1" applyProtection="1">
      <alignment horizontal="center" vertical="center" wrapText="1"/>
      <protection/>
    </xf>
    <xf numFmtId="49" fontId="44" fillId="0" borderId="10" xfId="0" applyNumberFormat="1" applyFont="1" applyFill="1" applyBorder="1" applyAlignment="1" applyProtection="1">
      <alignment horizontal="center" vertical="center" wrapText="1"/>
      <protection/>
    </xf>
    <xf numFmtId="0" fontId="53" fillId="31" borderId="63" xfId="0" applyFont="1" applyFill="1" applyBorder="1" applyAlignment="1">
      <alignment horizontal="center" vertical="center" wrapText="1"/>
    </xf>
    <xf numFmtId="49" fontId="54" fillId="31" borderId="81" xfId="0" applyNumberFormat="1" applyFont="1" applyFill="1" applyBorder="1" applyAlignment="1">
      <alignment horizontal="left" vertical="center" wrapText="1"/>
    </xf>
    <xf numFmtId="49" fontId="54" fillId="31" borderId="10" xfId="0" applyNumberFormat="1" applyFont="1" applyFill="1" applyBorder="1" applyAlignment="1">
      <alignment horizontal="center" vertical="center"/>
    </xf>
    <xf numFmtId="0" fontId="54" fillId="31" borderId="10" xfId="0" applyNumberFormat="1" applyFont="1" applyFill="1" applyBorder="1" applyAlignment="1" applyProtection="1">
      <alignment horizontal="center" vertical="center"/>
      <protection/>
    </xf>
    <xf numFmtId="1" fontId="54" fillId="31" borderId="10" xfId="0" applyNumberFormat="1" applyFont="1" applyFill="1" applyBorder="1" applyAlignment="1">
      <alignment horizontal="center" vertical="center"/>
    </xf>
    <xf numFmtId="1" fontId="54" fillId="31" borderId="10" xfId="0" applyNumberFormat="1" applyFont="1" applyFill="1" applyBorder="1" applyAlignment="1">
      <alignment horizontal="center" vertical="center" wrapText="1"/>
    </xf>
    <xf numFmtId="0" fontId="54" fillId="31" borderId="10" xfId="0" applyNumberFormat="1" applyFont="1" applyFill="1" applyBorder="1" applyAlignment="1">
      <alignment horizontal="center" vertical="center"/>
    </xf>
    <xf numFmtId="0" fontId="54" fillId="31" borderId="14" xfId="0" applyFont="1" applyFill="1" applyBorder="1" applyAlignment="1">
      <alignment horizontal="center" vertical="center" wrapText="1"/>
    </xf>
    <xf numFmtId="0" fontId="54" fillId="31" borderId="12" xfId="0" applyNumberFormat="1" applyFont="1" applyFill="1" applyBorder="1" applyAlignment="1">
      <alignment horizontal="center" vertical="center" wrapText="1"/>
    </xf>
    <xf numFmtId="0" fontId="54" fillId="31" borderId="10" xfId="0" applyNumberFormat="1" applyFont="1" applyFill="1" applyBorder="1" applyAlignment="1">
      <alignment horizontal="center" vertical="center" wrapText="1"/>
    </xf>
    <xf numFmtId="0" fontId="55" fillId="31" borderId="10" xfId="0" applyFont="1" applyFill="1" applyBorder="1" applyAlignment="1">
      <alignment/>
    </xf>
    <xf numFmtId="0" fontId="56" fillId="31" borderId="10" xfId="54" applyNumberFormat="1" applyFont="1" applyFill="1" applyBorder="1" applyAlignment="1" applyProtection="1">
      <alignment horizontal="center" vertical="center"/>
      <protection/>
    </xf>
    <xf numFmtId="0" fontId="57" fillId="31" borderId="10" xfId="54" applyNumberFormat="1" applyFont="1" applyFill="1" applyBorder="1" applyAlignment="1" applyProtection="1">
      <alignment horizontal="center" vertical="center"/>
      <protection/>
    </xf>
    <xf numFmtId="191" fontId="57" fillId="31" borderId="10" xfId="54" applyNumberFormat="1" applyFont="1" applyFill="1" applyBorder="1" applyAlignment="1" applyProtection="1">
      <alignment horizontal="center" vertical="center"/>
      <protection/>
    </xf>
    <xf numFmtId="0" fontId="58" fillId="0" borderId="10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0" fontId="57" fillId="31" borderId="10" xfId="54" applyFont="1" applyFill="1" applyBorder="1" applyAlignment="1">
      <alignment horizontal="center" vertical="center" wrapText="1"/>
      <protection/>
    </xf>
    <xf numFmtId="49" fontId="59" fillId="0" borderId="10" xfId="0" applyNumberFormat="1" applyFont="1" applyFill="1" applyBorder="1" applyAlignment="1" applyProtection="1">
      <alignment horizontal="center" vertical="center" wrapText="1"/>
      <protection/>
    </xf>
    <xf numFmtId="0" fontId="42" fillId="31" borderId="82" xfId="54" applyNumberFormat="1" applyFont="1" applyFill="1" applyBorder="1" applyAlignment="1" applyProtection="1">
      <alignment horizontal="center" vertical="center"/>
      <protection/>
    </xf>
    <xf numFmtId="0" fontId="42" fillId="31" borderId="80" xfId="54" applyNumberFormat="1" applyFont="1" applyFill="1" applyBorder="1" applyAlignment="1" applyProtection="1">
      <alignment horizontal="center" vertical="center"/>
      <protection/>
    </xf>
    <xf numFmtId="0" fontId="42" fillId="31" borderId="83" xfId="54" applyNumberFormat="1" applyFont="1" applyFill="1" applyBorder="1" applyAlignment="1" applyProtection="1">
      <alignment horizontal="center" vertical="center"/>
      <protection/>
    </xf>
    <xf numFmtId="0" fontId="46" fillId="0" borderId="57" xfId="0" applyNumberFormat="1" applyFont="1" applyFill="1" applyBorder="1" applyAlignment="1" applyProtection="1">
      <alignment horizontal="center" vertical="center" wrapText="1"/>
      <protection/>
    </xf>
    <xf numFmtId="0" fontId="46" fillId="0" borderId="56" xfId="0" applyNumberFormat="1" applyFont="1" applyFill="1" applyBorder="1" applyAlignment="1" applyProtection="1">
      <alignment horizontal="center" vertical="center" wrapText="1"/>
      <protection/>
    </xf>
    <xf numFmtId="0" fontId="60" fillId="0" borderId="56" xfId="0" applyFont="1" applyBorder="1" applyAlignment="1">
      <alignment horizontal="center" vertical="center" wrapText="1"/>
    </xf>
    <xf numFmtId="0" fontId="60" fillId="0" borderId="58" xfId="0" applyFont="1" applyBorder="1" applyAlignment="1">
      <alignment horizontal="center" vertical="center" wrapText="1"/>
    </xf>
    <xf numFmtId="49" fontId="29" fillId="31" borderId="39" xfId="0" applyNumberFormat="1" applyFont="1" applyFill="1" applyBorder="1" applyAlignment="1" applyProtection="1">
      <alignment horizontal="center" vertical="center"/>
      <protection/>
    </xf>
    <xf numFmtId="49" fontId="29" fillId="31" borderId="45" xfId="0" applyNumberFormat="1" applyFont="1" applyFill="1" applyBorder="1" applyAlignment="1">
      <alignment vertical="center" wrapText="1"/>
    </xf>
    <xf numFmtId="0" fontId="29" fillId="31" borderId="42" xfId="0" applyFont="1" applyFill="1" applyBorder="1" applyAlignment="1">
      <alignment horizontal="center" vertical="center" wrapText="1"/>
    </xf>
    <xf numFmtId="0" fontId="29" fillId="31" borderId="43" xfId="0" applyNumberFormat="1" applyFont="1" applyFill="1" applyBorder="1" applyAlignment="1" applyProtection="1">
      <alignment horizontal="center" vertical="center"/>
      <protection/>
    </xf>
    <xf numFmtId="188" fontId="29" fillId="31" borderId="44" xfId="0" applyNumberFormat="1" applyFont="1" applyFill="1" applyBorder="1" applyAlignment="1" applyProtection="1">
      <alignment horizontal="center" vertical="center"/>
      <protection/>
    </xf>
    <xf numFmtId="0" fontId="30" fillId="31" borderId="39" xfId="0" applyFont="1" applyFill="1" applyBorder="1" applyAlignment="1">
      <alignment horizontal="center"/>
    </xf>
    <xf numFmtId="0" fontId="29" fillId="31" borderId="42" xfId="0" applyFont="1" applyFill="1" applyBorder="1" applyAlignment="1">
      <alignment horizontal="center"/>
    </xf>
    <xf numFmtId="0" fontId="29" fillId="31" borderId="43" xfId="0" applyFont="1" applyFill="1" applyBorder="1" applyAlignment="1">
      <alignment horizontal="center"/>
    </xf>
    <xf numFmtId="0" fontId="29" fillId="31" borderId="64" xfId="0" applyFont="1" applyFill="1" applyBorder="1" applyAlignment="1">
      <alignment horizontal="center"/>
    </xf>
    <xf numFmtId="0" fontId="29" fillId="31" borderId="71" xfId="0" applyFont="1" applyFill="1" applyBorder="1" applyAlignment="1">
      <alignment horizontal="center" vertical="center" wrapText="1"/>
    </xf>
    <xf numFmtId="0" fontId="29" fillId="31" borderId="63" xfId="0" applyFont="1" applyFill="1" applyBorder="1" applyAlignment="1">
      <alignment horizontal="center" vertical="center" wrapText="1"/>
    </xf>
    <xf numFmtId="0" fontId="29" fillId="31" borderId="64" xfId="0" applyFont="1" applyFill="1" applyBorder="1" applyAlignment="1">
      <alignment horizontal="center" vertical="center" wrapText="1"/>
    </xf>
    <xf numFmtId="0" fontId="29" fillId="31" borderId="71" xfId="0" applyFont="1" applyFill="1" applyBorder="1" applyAlignment="1">
      <alignment horizontal="center"/>
    </xf>
    <xf numFmtId="0" fontId="29" fillId="31" borderId="63" xfId="0" applyFont="1" applyFill="1" applyBorder="1" applyAlignment="1">
      <alignment horizontal="center"/>
    </xf>
    <xf numFmtId="1" fontId="29" fillId="31" borderId="71" xfId="0" applyNumberFormat="1" applyFont="1" applyFill="1" applyBorder="1" applyAlignment="1">
      <alignment horizontal="center"/>
    </xf>
    <xf numFmtId="0" fontId="30" fillId="31" borderId="71" xfId="0" applyFont="1" applyFill="1" applyBorder="1" applyAlignment="1">
      <alignment horizontal="left" vertical="top" wrapText="1"/>
    </xf>
    <xf numFmtId="0" fontId="30" fillId="31" borderId="63" xfId="0" applyFont="1" applyFill="1" applyBorder="1" applyAlignment="1">
      <alignment horizontal="left" vertical="top" wrapText="1"/>
    </xf>
    <xf numFmtId="0" fontId="30" fillId="31" borderId="64" xfId="0" applyFont="1" applyFill="1" applyBorder="1" applyAlignment="1">
      <alignment horizontal="left" vertical="top" wrapText="1"/>
    </xf>
    <xf numFmtId="0" fontId="0" fillId="31" borderId="0" xfId="0" applyFont="1" applyFill="1" applyAlignment="1">
      <alignment/>
    </xf>
    <xf numFmtId="49" fontId="29" fillId="31" borderId="23" xfId="0" applyNumberFormat="1" applyFont="1" applyFill="1" applyBorder="1" applyAlignment="1" applyProtection="1">
      <alignment horizontal="center" vertical="center"/>
      <protection/>
    </xf>
    <xf numFmtId="49" fontId="4" fillId="31" borderId="34" xfId="54" applyNumberFormat="1" applyFont="1" applyFill="1" applyBorder="1" applyAlignment="1">
      <alignment vertical="center" wrapText="1"/>
      <protection/>
    </xf>
    <xf numFmtId="0" fontId="4" fillId="31" borderId="36" xfId="0" applyFont="1" applyFill="1" applyBorder="1" applyAlignment="1">
      <alignment horizontal="center" wrapText="1"/>
    </xf>
    <xf numFmtId="0" fontId="4" fillId="31" borderId="36" xfId="0" applyFont="1" applyFill="1" applyBorder="1" applyAlignment="1">
      <alignment horizontal="center"/>
    </xf>
    <xf numFmtId="0" fontId="4" fillId="31" borderId="30" xfId="0" applyFont="1" applyFill="1" applyBorder="1" applyAlignment="1">
      <alignment horizontal="center"/>
    </xf>
    <xf numFmtId="0" fontId="42" fillId="31" borderId="35" xfId="0" applyFont="1" applyFill="1" applyBorder="1" applyAlignment="1">
      <alignment horizontal="center"/>
    </xf>
    <xf numFmtId="0" fontId="4" fillId="31" borderId="37" xfId="0" applyFont="1" applyFill="1" applyBorder="1" applyAlignment="1">
      <alignment horizontal="center"/>
    </xf>
    <xf numFmtId="0" fontId="4" fillId="31" borderId="53" xfId="0" applyFont="1" applyFill="1" applyBorder="1" applyAlignment="1">
      <alignment horizontal="center"/>
    </xf>
    <xf numFmtId="0" fontId="4" fillId="31" borderId="37" xfId="0" applyFont="1" applyFill="1" applyBorder="1" applyAlignment="1">
      <alignment horizontal="center" wrapText="1"/>
    </xf>
    <xf numFmtId="0" fontId="4" fillId="31" borderId="30" xfId="0" applyFont="1" applyFill="1" applyBorder="1" applyAlignment="1">
      <alignment horizontal="center" wrapText="1"/>
    </xf>
    <xf numFmtId="0" fontId="4" fillId="31" borderId="36" xfId="0" applyFont="1" applyFill="1" applyBorder="1" applyAlignment="1">
      <alignment/>
    </xf>
    <xf numFmtId="0" fontId="30" fillId="31" borderId="12" xfId="0" applyFont="1" applyFill="1" applyBorder="1" applyAlignment="1">
      <alignment horizontal="left" vertical="top" wrapText="1"/>
    </xf>
    <xf numFmtId="0" fontId="30" fillId="31" borderId="10" xfId="0" applyFont="1" applyFill="1" applyBorder="1" applyAlignment="1">
      <alignment horizontal="left" vertical="top" wrapText="1"/>
    </xf>
    <xf numFmtId="0" fontId="30" fillId="31" borderId="11" xfId="0" applyFont="1" applyFill="1" applyBorder="1" applyAlignment="1">
      <alignment horizontal="left" vertical="top" wrapText="1"/>
    </xf>
    <xf numFmtId="0" fontId="1" fillId="31" borderId="0" xfId="0" applyFont="1" applyFill="1" applyAlignment="1">
      <alignment/>
    </xf>
    <xf numFmtId="188" fontId="4" fillId="31" borderId="34" xfId="54" applyNumberFormat="1" applyFont="1" applyFill="1" applyBorder="1" applyAlignment="1" applyProtection="1">
      <alignment horizontal="left" vertical="center"/>
      <protection/>
    </xf>
    <xf numFmtId="0" fontId="4" fillId="31" borderId="53" xfId="0" applyFont="1" applyFill="1" applyBorder="1" applyAlignment="1">
      <alignment/>
    </xf>
    <xf numFmtId="0" fontId="4" fillId="31" borderId="84" xfId="0" applyFont="1" applyFill="1" applyBorder="1" applyAlignment="1">
      <alignment horizontal="center"/>
    </xf>
    <xf numFmtId="0" fontId="4" fillId="31" borderId="55" xfId="0" applyFont="1" applyFill="1" applyBorder="1" applyAlignment="1">
      <alignment/>
    </xf>
    <xf numFmtId="0" fontId="4" fillId="31" borderId="54" xfId="0" applyFont="1" applyFill="1" applyBorder="1" applyAlignment="1">
      <alignment horizontal="center"/>
    </xf>
    <xf numFmtId="0" fontId="4" fillId="31" borderId="54" xfId="0" applyFont="1" applyFill="1" applyBorder="1" applyAlignment="1">
      <alignment/>
    </xf>
    <xf numFmtId="0" fontId="4" fillId="31" borderId="84" xfId="0" applyFont="1" applyFill="1" applyBorder="1" applyAlignment="1">
      <alignment/>
    </xf>
    <xf numFmtId="0" fontId="6" fillId="31" borderId="34" xfId="54" applyNumberFormat="1" applyFont="1" applyFill="1" applyBorder="1" applyAlignment="1" applyProtection="1">
      <alignment horizontal="left" vertical="center"/>
      <protection/>
    </xf>
    <xf numFmtId="0" fontId="6" fillId="31" borderId="54" xfId="0" applyFont="1" applyFill="1" applyBorder="1" applyAlignment="1">
      <alignment horizontal="center"/>
    </xf>
    <xf numFmtId="0" fontId="4" fillId="31" borderId="34" xfId="54" applyNumberFormat="1" applyFont="1" applyFill="1" applyBorder="1" applyAlignment="1" applyProtection="1">
      <alignment horizontal="left" vertical="center"/>
      <protection/>
    </xf>
    <xf numFmtId="49" fontId="57" fillId="31" borderId="23" xfId="0" applyNumberFormat="1" applyFont="1" applyFill="1" applyBorder="1" applyAlignment="1" applyProtection="1">
      <alignment horizontal="center" vertical="center"/>
      <protection/>
    </xf>
    <xf numFmtId="0" fontId="57" fillId="31" borderId="34" xfId="54" applyNumberFormat="1" applyFont="1" applyFill="1" applyBorder="1" applyAlignment="1" applyProtection="1">
      <alignment horizontal="left" vertical="center"/>
      <protection/>
    </xf>
    <xf numFmtId="0" fontId="57" fillId="31" borderId="53" xfId="0" applyFont="1" applyFill="1" applyBorder="1" applyAlignment="1">
      <alignment/>
    </xf>
    <xf numFmtId="0" fontId="57" fillId="31" borderId="53" xfId="0" applyFont="1" applyFill="1" applyBorder="1" applyAlignment="1">
      <alignment horizontal="center"/>
    </xf>
    <xf numFmtId="0" fontId="57" fillId="31" borderId="84" xfId="0" applyFont="1" applyFill="1" applyBorder="1" applyAlignment="1">
      <alignment horizontal="center"/>
    </xf>
    <xf numFmtId="0" fontId="57" fillId="31" borderId="55" xfId="0" applyFont="1" applyFill="1" applyBorder="1" applyAlignment="1">
      <alignment/>
    </xf>
    <xf numFmtId="0" fontId="57" fillId="31" borderId="54" xfId="0" applyFont="1" applyFill="1" applyBorder="1" applyAlignment="1">
      <alignment horizontal="center"/>
    </xf>
    <xf numFmtId="0" fontId="57" fillId="31" borderId="54" xfId="0" applyFont="1" applyFill="1" applyBorder="1" applyAlignment="1">
      <alignment/>
    </xf>
    <xf numFmtId="0" fontId="57" fillId="31" borderId="84" xfId="0" applyFont="1" applyFill="1" applyBorder="1" applyAlignment="1">
      <alignment/>
    </xf>
    <xf numFmtId="0" fontId="4" fillId="31" borderId="13" xfId="54" applyNumberFormat="1" applyFont="1" applyFill="1" applyBorder="1" applyAlignment="1" applyProtection="1">
      <alignment horizontal="left" vertical="center"/>
      <protection/>
    </xf>
    <xf numFmtId="0" fontId="4" fillId="31" borderId="10" xfId="54" applyNumberFormat="1" applyFont="1" applyFill="1" applyBorder="1" applyAlignment="1" applyProtection="1">
      <alignment horizontal="left" vertical="center"/>
      <protection/>
    </xf>
    <xf numFmtId="0" fontId="4" fillId="31" borderId="11" xfId="54" applyNumberFormat="1" applyFont="1" applyFill="1" applyBorder="1" applyAlignment="1" applyProtection="1">
      <alignment horizontal="left" vertical="center"/>
      <protection/>
    </xf>
    <xf numFmtId="0" fontId="4" fillId="31" borderId="53" xfId="0" applyFont="1" applyFill="1" applyBorder="1" applyAlignment="1">
      <alignment horizontal="center" wrapText="1"/>
    </xf>
    <xf numFmtId="0" fontId="45" fillId="31" borderId="55" xfId="0" applyFont="1" applyFill="1" applyBorder="1" applyAlignment="1">
      <alignment horizontal="center"/>
    </xf>
    <xf numFmtId="0" fontId="4" fillId="31" borderId="54" xfId="0" applyFont="1" applyFill="1" applyBorder="1" applyAlignment="1">
      <alignment horizontal="center" wrapText="1"/>
    </xf>
    <xf numFmtId="0" fontId="4" fillId="31" borderId="84" xfId="0" applyFont="1" applyFill="1" applyBorder="1" applyAlignment="1">
      <alignment horizontal="center" wrapText="1"/>
    </xf>
    <xf numFmtId="0" fontId="29" fillId="31" borderId="34" xfId="0" applyNumberFormat="1" applyFont="1" applyFill="1" applyBorder="1" applyAlignment="1" applyProtection="1">
      <alignment horizontal="left" vertical="center" wrapText="1"/>
      <protection/>
    </xf>
    <xf numFmtId="0" fontId="29" fillId="31" borderId="12" xfId="0" applyNumberFormat="1" applyFont="1" applyFill="1" applyBorder="1" applyAlignment="1" applyProtection="1">
      <alignment horizontal="center" vertical="center"/>
      <protection/>
    </xf>
    <xf numFmtId="0" fontId="29" fillId="31" borderId="10" xfId="0" applyNumberFormat="1" applyFont="1" applyFill="1" applyBorder="1" applyAlignment="1" applyProtection="1">
      <alignment horizontal="center" vertical="center"/>
      <protection/>
    </xf>
    <xf numFmtId="0" fontId="29" fillId="31" borderId="11" xfId="0" applyNumberFormat="1" applyFont="1" applyFill="1" applyBorder="1" applyAlignment="1" applyProtection="1">
      <alignment horizontal="center" vertical="center"/>
      <protection/>
    </xf>
    <xf numFmtId="190" fontId="29" fillId="31" borderId="23" xfId="0" applyNumberFormat="1" applyFont="1" applyFill="1" applyBorder="1" applyAlignment="1">
      <alignment horizontal="center"/>
    </xf>
    <xf numFmtId="0" fontId="30" fillId="31" borderId="60" xfId="0" applyFont="1" applyFill="1" applyBorder="1" applyAlignment="1">
      <alignment horizontal="center"/>
    </xf>
    <xf numFmtId="0" fontId="29" fillId="31" borderId="10" xfId="0" applyFont="1" applyFill="1" applyBorder="1" applyAlignment="1">
      <alignment horizontal="center"/>
    </xf>
    <xf numFmtId="0" fontId="29" fillId="31" borderId="11" xfId="0" applyFont="1" applyFill="1" applyBorder="1" applyAlignment="1">
      <alignment horizontal="center"/>
    </xf>
    <xf numFmtId="0" fontId="29" fillId="31" borderId="12" xfId="0" applyFont="1" applyFill="1" applyBorder="1" applyAlignment="1">
      <alignment horizontal="center"/>
    </xf>
    <xf numFmtId="1" fontId="29" fillId="31" borderId="12" xfId="0" applyNumberFormat="1" applyFont="1" applyFill="1" applyBorder="1" applyAlignment="1">
      <alignment horizontal="center"/>
    </xf>
    <xf numFmtId="1" fontId="29" fillId="31" borderId="10" xfId="0" applyNumberFormat="1" applyFont="1" applyFill="1" applyBorder="1" applyAlignment="1">
      <alignment horizontal="center"/>
    </xf>
    <xf numFmtId="0" fontId="4" fillId="31" borderId="55" xfId="0" applyFont="1" applyFill="1" applyBorder="1" applyAlignment="1">
      <alignment horizontal="center"/>
    </xf>
    <xf numFmtId="49" fontId="4" fillId="31" borderId="34" xfId="54" applyNumberFormat="1" applyFont="1" applyFill="1" applyBorder="1" applyAlignment="1">
      <alignment horizontal="left" vertical="center" wrapText="1"/>
      <protection/>
    </xf>
    <xf numFmtId="0" fontId="42" fillId="31" borderId="55" xfId="0" applyFont="1" applyFill="1" applyBorder="1" applyAlignment="1">
      <alignment horizontal="center"/>
    </xf>
    <xf numFmtId="49" fontId="57" fillId="31" borderId="10" xfId="0" applyNumberFormat="1" applyFont="1" applyFill="1" applyBorder="1" applyAlignment="1" applyProtection="1">
      <alignment horizontal="center" vertical="center"/>
      <protection/>
    </xf>
    <xf numFmtId="49" fontId="57" fillId="31" borderId="10" xfId="54" applyNumberFormat="1" applyFont="1" applyFill="1" applyBorder="1" applyAlignment="1">
      <alignment horizontal="left" vertical="center" wrapText="1"/>
      <protection/>
    </xf>
    <xf numFmtId="0" fontId="57" fillId="31" borderId="10" xfId="0" applyFont="1" applyFill="1" applyBorder="1" applyAlignment="1">
      <alignment horizontal="center" wrapText="1"/>
    </xf>
    <xf numFmtId="0" fontId="57" fillId="31" borderId="10" xfId="0" applyFont="1" applyFill="1" applyBorder="1" applyAlignment="1">
      <alignment horizontal="center"/>
    </xf>
    <xf numFmtId="0" fontId="56" fillId="31" borderId="10" xfId="0" applyFont="1" applyFill="1" applyBorder="1" applyAlignment="1">
      <alignment horizontal="center"/>
    </xf>
    <xf numFmtId="0" fontId="58" fillId="31" borderId="10" xfId="0" applyFont="1" applyFill="1" applyBorder="1" applyAlignment="1">
      <alignment horizontal="left" vertical="top" wrapText="1"/>
    </xf>
    <xf numFmtId="190" fontId="30" fillId="0" borderId="54" xfId="0" applyNumberFormat="1" applyFont="1" applyFill="1" applyBorder="1" applyAlignment="1" applyProtection="1">
      <alignment horizontal="center" vertical="center"/>
      <protection/>
    </xf>
    <xf numFmtId="1" fontId="30" fillId="0" borderId="85" xfId="0" applyNumberFormat="1" applyFont="1" applyFill="1" applyBorder="1" applyAlignment="1" applyProtection="1">
      <alignment horizontal="center" vertical="center"/>
      <protection/>
    </xf>
    <xf numFmtId="190" fontId="53" fillId="0" borderId="86" xfId="0" applyNumberFormat="1" applyFont="1" applyFill="1" applyBorder="1" applyAlignment="1" applyProtection="1">
      <alignment horizontal="center" vertical="center"/>
      <protection/>
    </xf>
    <xf numFmtId="1" fontId="53" fillId="0" borderId="86" xfId="0" applyNumberFormat="1" applyFont="1" applyFill="1" applyBorder="1" applyAlignment="1" applyProtection="1">
      <alignment horizontal="center" vertical="center"/>
      <protection/>
    </xf>
    <xf numFmtId="1" fontId="53" fillId="0" borderId="87" xfId="0" applyNumberFormat="1" applyFont="1" applyFill="1" applyBorder="1" applyAlignment="1" applyProtection="1">
      <alignment horizontal="center" vertical="center"/>
      <protection/>
    </xf>
    <xf numFmtId="201" fontId="53" fillId="0" borderId="88" xfId="0" applyNumberFormat="1" applyFont="1" applyFill="1" applyBorder="1" applyAlignment="1">
      <alignment horizontal="center" vertical="center" wrapText="1"/>
    </xf>
    <xf numFmtId="201" fontId="61" fillId="0" borderId="89" xfId="0" applyNumberFormat="1" applyFont="1" applyFill="1" applyBorder="1" applyAlignment="1">
      <alignment horizontal="center" vertical="center" wrapText="1"/>
    </xf>
    <xf numFmtId="201" fontId="61" fillId="0" borderId="86" xfId="0" applyNumberFormat="1" applyFont="1" applyFill="1" applyBorder="1" applyAlignment="1">
      <alignment horizontal="center" vertical="center" wrapText="1"/>
    </xf>
    <xf numFmtId="201" fontId="61" fillId="0" borderId="90" xfId="0" applyNumberFormat="1" applyFont="1" applyFill="1" applyBorder="1" applyAlignment="1">
      <alignment horizontal="center" vertical="center" wrapText="1"/>
    </xf>
    <xf numFmtId="201" fontId="61" fillId="0" borderId="91" xfId="0" applyNumberFormat="1" applyFont="1" applyFill="1" applyBorder="1" applyAlignment="1">
      <alignment horizontal="center" vertical="center" wrapText="1"/>
    </xf>
    <xf numFmtId="190" fontId="53" fillId="0" borderId="92" xfId="0" applyNumberFormat="1" applyFont="1" applyFill="1" applyBorder="1" applyAlignment="1" applyProtection="1">
      <alignment horizontal="center" vertical="center"/>
      <protection/>
    </xf>
    <xf numFmtId="1" fontId="53" fillId="0" borderId="92" xfId="0" applyNumberFormat="1" applyFont="1" applyFill="1" applyBorder="1" applyAlignment="1" applyProtection="1">
      <alignment horizontal="center" vertical="center"/>
      <protection/>
    </xf>
    <xf numFmtId="1" fontId="53" fillId="0" borderId="93" xfId="0" applyNumberFormat="1" applyFont="1" applyFill="1" applyBorder="1" applyAlignment="1" applyProtection="1">
      <alignment horizontal="center" vertical="center"/>
      <protection/>
    </xf>
    <xf numFmtId="1" fontId="53" fillId="10" borderId="94" xfId="0" applyNumberFormat="1" applyFont="1" applyFill="1" applyBorder="1" applyAlignment="1" applyProtection="1">
      <alignment horizontal="center" vertical="center"/>
      <protection/>
    </xf>
    <xf numFmtId="191" fontId="58" fillId="30" borderId="23" xfId="0" applyNumberFormat="1" applyFont="1" applyFill="1" applyBorder="1" applyAlignment="1" applyProtection="1">
      <alignment horizontal="center" vertical="center"/>
      <protection/>
    </xf>
    <xf numFmtId="191" fontId="57" fillId="30" borderId="23" xfId="0" applyNumberFormat="1" applyFont="1" applyFill="1" applyBorder="1" applyAlignment="1" applyProtection="1">
      <alignment horizontal="center" vertical="center"/>
      <protection/>
    </xf>
    <xf numFmtId="190" fontId="57" fillId="30" borderId="23" xfId="0" applyNumberFormat="1" applyFont="1" applyFill="1" applyBorder="1" applyAlignment="1" applyProtection="1">
      <alignment horizontal="center" vertical="center"/>
      <protection/>
    </xf>
    <xf numFmtId="191" fontId="58" fillId="30" borderId="60" xfId="0" applyNumberFormat="1" applyFont="1" applyFill="1" applyBorder="1" applyAlignment="1" applyProtection="1">
      <alignment horizontal="center" vertical="center"/>
      <protection/>
    </xf>
    <xf numFmtId="191" fontId="57" fillId="30" borderId="60" xfId="0" applyNumberFormat="1" applyFont="1" applyFill="1" applyBorder="1" applyAlignment="1" applyProtection="1">
      <alignment horizontal="center" vertical="center"/>
      <protection/>
    </xf>
    <xf numFmtId="191" fontId="58" fillId="30" borderId="23" xfId="0" applyNumberFormat="1" applyFont="1" applyFill="1" applyBorder="1" applyAlignment="1" applyProtection="1">
      <alignment horizontal="center" vertical="center"/>
      <protection/>
    </xf>
    <xf numFmtId="191" fontId="57" fillId="30" borderId="60" xfId="0" applyNumberFormat="1" applyFont="1" applyFill="1" applyBorder="1" applyAlignment="1" applyProtection="1">
      <alignment horizontal="center" vertical="center"/>
      <protection/>
    </xf>
    <xf numFmtId="190" fontId="58" fillId="30" borderId="23" xfId="0" applyNumberFormat="1" applyFont="1" applyFill="1" applyBorder="1" applyAlignment="1">
      <alignment horizontal="center"/>
    </xf>
    <xf numFmtId="190" fontId="57" fillId="30" borderId="23" xfId="0" applyNumberFormat="1" applyFont="1" applyFill="1" applyBorder="1" applyAlignment="1">
      <alignment horizontal="center"/>
    </xf>
    <xf numFmtId="49" fontId="57" fillId="31" borderId="34" xfId="54" applyNumberFormat="1" applyFont="1" applyFill="1" applyBorder="1" applyAlignment="1">
      <alignment vertical="center" wrapText="1"/>
      <protection/>
    </xf>
    <xf numFmtId="190" fontId="57" fillId="30" borderId="45" xfId="0" applyNumberFormat="1" applyFont="1" applyFill="1" applyBorder="1" applyAlignment="1">
      <alignment horizontal="center" vertical="center"/>
    </xf>
    <xf numFmtId="190" fontId="58" fillId="30" borderId="23" xfId="0" applyNumberFormat="1" applyFont="1" applyFill="1" applyBorder="1" applyAlignment="1">
      <alignment horizontal="center"/>
    </xf>
    <xf numFmtId="191" fontId="57" fillId="30" borderId="59" xfId="0" applyNumberFormat="1" applyFont="1" applyFill="1" applyBorder="1" applyAlignment="1" applyProtection="1">
      <alignment horizontal="center" vertical="center"/>
      <protection/>
    </xf>
    <xf numFmtId="191" fontId="57" fillId="30" borderId="39" xfId="0" applyNumberFormat="1" applyFont="1" applyFill="1" applyBorder="1" applyAlignment="1" applyProtection="1">
      <alignment horizontal="center" vertical="center"/>
      <protection/>
    </xf>
    <xf numFmtId="0" fontId="57" fillId="24" borderId="43" xfId="0" applyFont="1" applyFill="1" applyBorder="1" applyAlignment="1">
      <alignment horizontal="center" vertical="center" wrapText="1"/>
    </xf>
    <xf numFmtId="1" fontId="57" fillId="24" borderId="11" xfId="0" applyNumberFormat="1" applyFont="1" applyFill="1" applyBorder="1" applyAlignment="1">
      <alignment horizontal="center" vertical="center" wrapText="1"/>
    </xf>
    <xf numFmtId="49" fontId="57" fillId="31" borderId="0" xfId="54" applyNumberFormat="1" applyFont="1" applyFill="1" applyBorder="1" applyAlignment="1">
      <alignment horizontal="left" vertical="center" wrapText="1"/>
      <protection/>
    </xf>
    <xf numFmtId="0" fontId="30" fillId="0" borderId="35" xfId="0" applyFont="1" applyFill="1" applyBorder="1" applyAlignment="1">
      <alignment horizontal="right" vertical="center" wrapText="1"/>
    </xf>
    <xf numFmtId="0" fontId="30" fillId="0" borderId="36" xfId="0" applyFont="1" applyFill="1" applyBorder="1" applyAlignment="1">
      <alignment horizontal="right" vertical="center" wrapText="1"/>
    </xf>
    <xf numFmtId="0" fontId="29" fillId="0" borderId="0" xfId="0" applyNumberFormat="1" applyFont="1" applyFill="1" applyBorder="1" applyAlignment="1" applyProtection="1">
      <alignment horizontal="center" vertical="center"/>
      <protection/>
    </xf>
    <xf numFmtId="0" fontId="0" fillId="31" borderId="95" xfId="0" applyFill="1" applyBorder="1" applyAlignment="1">
      <alignment horizontal="left" vertical="center" wrapText="1"/>
    </xf>
    <xf numFmtId="0" fontId="0" fillId="31" borderId="0" xfId="0" applyFill="1" applyBorder="1" applyAlignment="1">
      <alignment horizontal="left" vertical="center" wrapText="1"/>
    </xf>
    <xf numFmtId="0" fontId="29" fillId="31" borderId="0" xfId="0" applyNumberFormat="1" applyFont="1" applyFill="1" applyBorder="1" applyAlignment="1" applyProtection="1">
      <alignment horizontal="center" vertical="center" wrapText="1"/>
      <protection/>
    </xf>
    <xf numFmtId="188" fontId="29" fillId="31" borderId="0" xfId="0" applyNumberFormat="1" applyFont="1" applyFill="1" applyBorder="1" applyAlignment="1" applyProtection="1">
      <alignment horizontal="center" vertical="center" wrapText="1"/>
      <protection/>
    </xf>
    <xf numFmtId="188" fontId="29" fillId="31" borderId="0" xfId="0" applyNumberFormat="1" applyFont="1" applyFill="1" applyBorder="1" applyAlignment="1" applyProtection="1">
      <alignment horizontal="center" vertical="center"/>
      <protection/>
    </xf>
    <xf numFmtId="188" fontId="29" fillId="31" borderId="0" xfId="0" applyNumberFormat="1" applyFont="1" applyFill="1" applyBorder="1" applyAlignment="1" applyProtection="1">
      <alignment vertical="center"/>
      <protection/>
    </xf>
    <xf numFmtId="0" fontId="29" fillId="31" borderId="0" xfId="0" applyNumberFormat="1" applyFont="1" applyFill="1" applyBorder="1" applyAlignment="1" applyProtection="1">
      <alignment horizontal="center" vertical="center"/>
      <protection/>
    </xf>
    <xf numFmtId="0" fontId="29" fillId="31" borderId="96" xfId="0" applyNumberFormat="1" applyFont="1" applyFill="1" applyBorder="1" applyAlignment="1" applyProtection="1">
      <alignment horizontal="center" vertical="center"/>
      <protection/>
    </xf>
    <xf numFmtId="0" fontId="29" fillId="31" borderId="0" xfId="0" applyNumberFormat="1" applyFont="1" applyFill="1" applyBorder="1" applyAlignment="1" applyProtection="1">
      <alignment vertical="center"/>
      <protection/>
    </xf>
    <xf numFmtId="0" fontId="29" fillId="31" borderId="96" xfId="0" applyNumberFormat="1" applyFont="1" applyFill="1" applyBorder="1" applyAlignment="1" applyProtection="1">
      <alignment vertical="center"/>
      <protection/>
    </xf>
    <xf numFmtId="0" fontId="30" fillId="0" borderId="30" xfId="0" applyFont="1" applyFill="1" applyBorder="1" applyAlignment="1">
      <alignment horizontal="right" vertical="center" wrapText="1"/>
    </xf>
    <xf numFmtId="0" fontId="30" fillId="0" borderId="30" xfId="0" applyFont="1" applyFill="1" applyBorder="1" applyAlignment="1">
      <alignment horizontal="center" vertical="center" wrapText="1"/>
    </xf>
    <xf numFmtId="190" fontId="30" fillId="30" borderId="30" xfId="0" applyNumberFormat="1" applyFont="1" applyFill="1" applyBorder="1" applyAlignment="1">
      <alignment horizontal="center" vertical="center" wrapText="1"/>
    </xf>
    <xf numFmtId="1" fontId="30" fillId="0" borderId="56" xfId="0" applyNumberFormat="1" applyFont="1" applyFill="1" applyBorder="1" applyAlignment="1">
      <alignment horizontal="center" vertical="center" wrapText="1"/>
    </xf>
    <xf numFmtId="1" fontId="30" fillId="0" borderId="30" xfId="0" applyNumberFormat="1" applyFont="1" applyFill="1" applyBorder="1" applyAlignment="1">
      <alignment horizontal="center" vertical="center" wrapText="1"/>
    </xf>
    <xf numFmtId="0" fontId="30" fillId="0" borderId="35" xfId="0" applyNumberFormat="1" applyFont="1" applyFill="1" applyBorder="1" applyAlignment="1">
      <alignment horizontal="center" vertical="center" wrapText="1"/>
    </xf>
    <xf numFmtId="0" fontId="30" fillId="0" borderId="30" xfId="0" applyNumberFormat="1" applyFont="1" applyFill="1" applyBorder="1" applyAlignment="1">
      <alignment horizontal="center" vertical="center" wrapText="1"/>
    </xf>
    <xf numFmtId="0" fontId="30" fillId="0" borderId="36" xfId="0" applyNumberFormat="1" applyFont="1" applyFill="1" applyBorder="1" applyAlignment="1">
      <alignment horizontal="center" vertical="center" wrapText="1"/>
    </xf>
    <xf numFmtId="0" fontId="30" fillId="31" borderId="35" xfId="0" applyFont="1" applyFill="1" applyBorder="1" applyAlignment="1">
      <alignment horizontal="right" vertical="center" wrapText="1"/>
    </xf>
    <xf numFmtId="0" fontId="30" fillId="31" borderId="30" xfId="0" applyFont="1" applyFill="1" applyBorder="1" applyAlignment="1">
      <alignment horizontal="right" vertical="center" wrapText="1"/>
    </xf>
    <xf numFmtId="0" fontId="30" fillId="31" borderId="30" xfId="0" applyFont="1" applyFill="1" applyBorder="1" applyAlignment="1">
      <alignment horizontal="center" vertical="center" wrapText="1"/>
    </xf>
    <xf numFmtId="190" fontId="30" fillId="31" borderId="30" xfId="0" applyNumberFormat="1" applyFont="1" applyFill="1" applyBorder="1" applyAlignment="1">
      <alignment horizontal="center" vertical="center" wrapText="1"/>
    </xf>
    <xf numFmtId="1" fontId="30" fillId="31" borderId="56" xfId="0" applyNumberFormat="1" applyFont="1" applyFill="1" applyBorder="1" applyAlignment="1">
      <alignment horizontal="center" vertical="center" wrapText="1"/>
    </xf>
    <xf numFmtId="1" fontId="30" fillId="31" borderId="30" xfId="0" applyNumberFormat="1" applyFont="1" applyFill="1" applyBorder="1" applyAlignment="1">
      <alignment horizontal="center" vertical="center" wrapText="1"/>
    </xf>
    <xf numFmtId="0" fontId="30" fillId="31" borderId="35" xfId="0" applyNumberFormat="1" applyFont="1" applyFill="1" applyBorder="1" applyAlignment="1">
      <alignment horizontal="center" vertical="center" wrapText="1"/>
    </xf>
    <xf numFmtId="0" fontId="30" fillId="31" borderId="30" xfId="0" applyNumberFormat="1" applyFont="1" applyFill="1" applyBorder="1" applyAlignment="1">
      <alignment horizontal="center" vertical="center" wrapText="1"/>
    </xf>
    <xf numFmtId="0" fontId="30" fillId="31" borderId="36" xfId="0" applyNumberFormat="1" applyFont="1" applyFill="1" applyBorder="1" applyAlignment="1">
      <alignment horizontal="center" vertical="center" wrapText="1"/>
    </xf>
    <xf numFmtId="49" fontId="29" fillId="0" borderId="35" xfId="0" applyNumberFormat="1" applyFont="1" applyFill="1" applyBorder="1" applyAlignment="1" applyProtection="1">
      <alignment horizontal="center" vertical="center"/>
      <protection/>
    </xf>
    <xf numFmtId="189" fontId="29" fillId="0" borderId="30" xfId="0" applyNumberFormat="1" applyFont="1" applyFill="1" applyBorder="1" applyAlignment="1" applyProtection="1">
      <alignment horizontal="center" vertical="center"/>
      <protection/>
    </xf>
    <xf numFmtId="190" fontId="30" fillId="0" borderId="30" xfId="0" applyNumberFormat="1" applyFont="1" applyFill="1" applyBorder="1" applyAlignment="1" applyProtection="1">
      <alignment horizontal="center" vertical="center"/>
      <protection/>
    </xf>
    <xf numFmtId="190" fontId="30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57" xfId="54" applyFont="1" applyFill="1" applyBorder="1" applyAlignment="1">
      <alignment horizontal="center" vertical="center" wrapText="1"/>
      <protection/>
    </xf>
    <xf numFmtId="0" fontId="6" fillId="0" borderId="56" xfId="54" applyFont="1" applyFill="1" applyBorder="1" applyAlignment="1">
      <alignment horizontal="center" vertical="center" wrapText="1"/>
      <protection/>
    </xf>
    <xf numFmtId="2" fontId="44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57" xfId="0" applyFont="1" applyFill="1" applyBorder="1" applyAlignment="1">
      <alignment horizontal="right" vertical="center" wrapText="1"/>
    </xf>
    <xf numFmtId="0" fontId="30" fillId="0" borderId="58" xfId="0" applyFont="1" applyFill="1" applyBorder="1" applyAlignment="1">
      <alignment horizontal="right" vertical="center" wrapText="1"/>
    </xf>
    <xf numFmtId="190" fontId="30" fillId="30" borderId="75" xfId="0" applyNumberFormat="1" applyFont="1" applyFill="1" applyBorder="1" applyAlignment="1" applyProtection="1">
      <alignment horizontal="center" vertical="center"/>
      <protection/>
    </xf>
    <xf numFmtId="190" fontId="30" fillId="0" borderId="58" xfId="0" applyNumberFormat="1" applyFont="1" applyFill="1" applyBorder="1" applyAlignment="1" applyProtection="1">
      <alignment horizontal="center" vertical="center"/>
      <protection/>
    </xf>
    <xf numFmtId="190" fontId="30" fillId="0" borderId="0" xfId="0" applyNumberFormat="1" applyFont="1" applyFill="1" applyBorder="1" applyAlignment="1" applyProtection="1">
      <alignment horizontal="center" vertical="center"/>
      <protection/>
    </xf>
    <xf numFmtId="190" fontId="30" fillId="0" borderId="56" xfId="0" applyNumberFormat="1" applyFont="1" applyFill="1" applyBorder="1" applyAlignment="1" applyProtection="1">
      <alignment horizontal="center" vertical="center"/>
      <protection/>
    </xf>
    <xf numFmtId="190" fontId="30" fillId="0" borderId="96" xfId="0" applyNumberFormat="1" applyFont="1" applyFill="1" applyBorder="1" applyAlignment="1" applyProtection="1">
      <alignment horizontal="center" vertical="center"/>
      <protection/>
    </xf>
    <xf numFmtId="0" fontId="30" fillId="0" borderId="57" xfId="0" applyFont="1" applyFill="1" applyBorder="1" applyAlignment="1">
      <alignment horizontal="center" vertical="center" wrapText="1"/>
    </xf>
    <xf numFmtId="0" fontId="30" fillId="0" borderId="56" xfId="0" applyFont="1" applyFill="1" applyBorder="1" applyAlignment="1">
      <alignment horizontal="center" vertical="center" wrapText="1"/>
    </xf>
    <xf numFmtId="0" fontId="30" fillId="0" borderId="9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96" xfId="0" applyFont="1" applyFill="1" applyBorder="1" applyAlignment="1">
      <alignment horizontal="center" vertical="center" wrapText="1"/>
    </xf>
    <xf numFmtId="0" fontId="30" fillId="0" borderId="58" xfId="0" applyFont="1" applyFill="1" applyBorder="1" applyAlignment="1">
      <alignment horizontal="center" vertical="center" wrapText="1"/>
    </xf>
    <xf numFmtId="190" fontId="30" fillId="0" borderId="95" xfId="0" applyNumberFormat="1" applyFont="1" applyFill="1" applyBorder="1" applyAlignment="1">
      <alignment horizontal="center" vertical="center" wrapText="1"/>
    </xf>
    <xf numFmtId="190" fontId="30" fillId="0" borderId="0" xfId="0" applyNumberFormat="1" applyFont="1" applyFill="1" applyBorder="1" applyAlignment="1">
      <alignment horizontal="center" vertical="center" wrapText="1"/>
    </xf>
    <xf numFmtId="1" fontId="30" fillId="0" borderId="35" xfId="0" applyNumberFormat="1" applyFont="1" applyFill="1" applyBorder="1" applyAlignment="1" applyProtection="1">
      <alignment vertical="center"/>
      <protection/>
    </xf>
    <xf numFmtId="190" fontId="30" fillId="0" borderId="35" xfId="0" applyNumberFormat="1" applyFont="1" applyFill="1" applyBorder="1" applyAlignment="1" applyProtection="1">
      <alignment vertical="center"/>
      <protection/>
    </xf>
    <xf numFmtId="0" fontId="57" fillId="0" borderId="48" xfId="0" applyFont="1" applyFill="1" applyBorder="1" applyAlignment="1">
      <alignment horizontal="center" vertical="center" wrapText="1"/>
    </xf>
    <xf numFmtId="0" fontId="57" fillId="0" borderId="41" xfId="0" applyFont="1" applyFill="1" applyBorder="1" applyAlignment="1">
      <alignment horizontal="center" vertical="center" wrapText="1"/>
    </xf>
    <xf numFmtId="0" fontId="58" fillId="0" borderId="12" xfId="0" applyNumberFormat="1" applyFont="1" applyFill="1" applyBorder="1" applyAlignment="1" applyProtection="1">
      <alignment horizontal="center" vertical="center"/>
      <protection/>
    </xf>
    <xf numFmtId="0" fontId="58" fillId="0" borderId="10" xfId="0" applyNumberFormat="1" applyFont="1" applyFill="1" applyBorder="1" applyAlignment="1" applyProtection="1">
      <alignment horizontal="center" vertical="center"/>
      <protection/>
    </xf>
    <xf numFmtId="0" fontId="58" fillId="0" borderId="14" xfId="0" applyNumberFormat="1" applyFont="1" applyFill="1" applyBorder="1" applyAlignment="1" applyProtection="1">
      <alignment horizontal="center" vertical="center"/>
      <protection/>
    </xf>
    <xf numFmtId="0" fontId="58" fillId="0" borderId="11" xfId="0" applyNumberFormat="1" applyFont="1" applyFill="1" applyBorder="1" applyAlignment="1" applyProtection="1">
      <alignment horizontal="center" vertical="center"/>
      <protection/>
    </xf>
    <xf numFmtId="0" fontId="58" fillId="0" borderId="13" xfId="0" applyNumberFormat="1" applyFont="1" applyFill="1" applyBorder="1" applyAlignment="1" applyProtection="1">
      <alignment horizontal="center" vertical="center"/>
      <protection/>
    </xf>
    <xf numFmtId="192" fontId="30" fillId="30" borderId="30" xfId="0" applyNumberFormat="1" applyFont="1" applyFill="1" applyBorder="1" applyAlignment="1" applyProtection="1">
      <alignment horizontal="center" vertical="center" wrapText="1"/>
      <protection/>
    </xf>
    <xf numFmtId="0" fontId="4" fillId="24" borderId="66" xfId="0" applyNumberFormat="1" applyFont="1" applyFill="1" applyBorder="1" applyAlignment="1">
      <alignment horizontal="center" vertical="center" wrapText="1"/>
    </xf>
    <xf numFmtId="49" fontId="4" fillId="24" borderId="66" xfId="0" applyNumberFormat="1" applyFont="1" applyFill="1" applyBorder="1" applyAlignment="1">
      <alignment horizontal="center" vertical="center" wrapText="1"/>
    </xf>
    <xf numFmtId="0" fontId="4" fillId="24" borderId="34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49" fontId="4" fillId="24" borderId="23" xfId="0" applyNumberFormat="1" applyFont="1" applyFill="1" applyBorder="1" applyAlignment="1">
      <alignment horizontal="center" vertical="center" wrapText="1"/>
    </xf>
    <xf numFmtId="49" fontId="4" fillId="24" borderId="60" xfId="0" applyNumberFormat="1" applyFont="1" applyFill="1" applyBorder="1" applyAlignment="1">
      <alignment horizontal="center" vertical="center" wrapText="1"/>
    </xf>
    <xf numFmtId="49" fontId="4" fillId="24" borderId="61" xfId="0" applyNumberFormat="1" applyFont="1" applyFill="1" applyBorder="1" applyAlignment="1">
      <alignment vertical="center" wrapText="1"/>
    </xf>
    <xf numFmtId="0" fontId="4" fillId="24" borderId="62" xfId="0" applyFont="1" applyFill="1" applyBorder="1" applyAlignment="1">
      <alignment horizontal="center" vertical="center" wrapText="1"/>
    </xf>
    <xf numFmtId="49" fontId="4" fillId="24" borderId="63" xfId="0" applyNumberFormat="1" applyFont="1" applyFill="1" applyBorder="1" applyAlignment="1">
      <alignment horizontal="center" vertical="center" wrapText="1"/>
    </xf>
    <xf numFmtId="49" fontId="4" fillId="24" borderId="64" xfId="0" applyNumberFormat="1" applyFont="1" applyFill="1" applyBorder="1" applyAlignment="1">
      <alignment horizontal="center" vertical="center" wrapText="1"/>
    </xf>
    <xf numFmtId="188" fontId="4" fillId="24" borderId="65" xfId="0" applyNumberFormat="1" applyFont="1" applyFill="1" applyBorder="1" applyAlignment="1" applyProtection="1">
      <alignment horizontal="center" vertical="center" wrapText="1"/>
      <protection/>
    </xf>
    <xf numFmtId="190" fontId="4" fillId="24" borderId="60" xfId="0" applyNumberFormat="1" applyFont="1" applyFill="1" applyBorder="1" applyAlignment="1" applyProtection="1">
      <alignment horizontal="center" vertical="center"/>
      <protection/>
    </xf>
    <xf numFmtId="0" fontId="4" fillId="24" borderId="60" xfId="0" applyFont="1" applyFill="1" applyBorder="1" applyAlignment="1">
      <alignment horizontal="center" vertical="center" wrapText="1"/>
    </xf>
    <xf numFmtId="0" fontId="4" fillId="24" borderId="65" xfId="0" applyFont="1" applyFill="1" applyBorder="1" applyAlignment="1">
      <alignment horizontal="center" vertical="center" wrapText="1"/>
    </xf>
    <xf numFmtId="49" fontId="4" fillId="24" borderId="34" xfId="0" applyNumberFormat="1" applyFont="1" applyFill="1" applyBorder="1" applyAlignment="1">
      <alignment horizontal="left" vertical="center" wrapText="1"/>
    </xf>
    <xf numFmtId="201" fontId="4" fillId="24" borderId="67" xfId="0" applyNumberFormat="1" applyFont="1" applyFill="1" applyBorder="1" applyAlignment="1" applyProtection="1">
      <alignment horizontal="center" vertical="center" wrapText="1"/>
      <protection/>
    </xf>
    <xf numFmtId="190" fontId="4" fillId="24" borderId="74" xfId="0" applyNumberFormat="1" applyFont="1" applyFill="1" applyBorder="1" applyAlignment="1" applyProtection="1">
      <alignment horizontal="center" vertical="center"/>
      <protection/>
    </xf>
    <xf numFmtId="0" fontId="4" fillId="24" borderId="68" xfId="0" applyFont="1" applyFill="1" applyBorder="1" applyAlignment="1">
      <alignment horizontal="center" vertical="center" wrapText="1"/>
    </xf>
    <xf numFmtId="201" fontId="4" fillId="24" borderId="69" xfId="0" applyNumberFormat="1" applyFont="1" applyFill="1" applyBorder="1" applyAlignment="1">
      <alignment horizontal="center" vertical="center" wrapText="1"/>
    </xf>
    <xf numFmtId="0" fontId="4" fillId="24" borderId="66" xfId="0" applyFont="1" applyFill="1" applyBorder="1" applyAlignment="1">
      <alignment horizontal="center" vertical="center" wrapText="1"/>
    </xf>
    <xf numFmtId="201" fontId="4" fillId="24" borderId="67" xfId="0" applyNumberFormat="1" applyFont="1" applyFill="1" applyBorder="1" applyAlignment="1">
      <alignment horizontal="center" vertical="center" wrapText="1"/>
    </xf>
    <xf numFmtId="49" fontId="2" fillId="24" borderId="81" xfId="0" applyNumberFormat="1" applyFont="1" applyFill="1" applyBorder="1" applyAlignment="1">
      <alignment horizontal="left" vertical="center" wrapText="1"/>
    </xf>
    <xf numFmtId="49" fontId="2" fillId="24" borderId="10" xfId="0" applyNumberFormat="1" applyFont="1" applyFill="1" applyBorder="1" applyAlignment="1">
      <alignment horizontal="center" vertical="center"/>
    </xf>
    <xf numFmtId="0" fontId="2" fillId="24" borderId="10" xfId="0" applyNumberFormat="1" applyFont="1" applyFill="1" applyBorder="1" applyAlignment="1" applyProtection="1">
      <alignment horizontal="center" vertical="center"/>
      <protection/>
    </xf>
    <xf numFmtId="1" fontId="2" fillId="24" borderId="10" xfId="0" applyNumberFormat="1" applyFont="1" applyFill="1" applyBorder="1" applyAlignment="1">
      <alignment horizontal="center" vertical="center"/>
    </xf>
    <xf numFmtId="1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 wrapText="1"/>
    </xf>
    <xf numFmtId="49" fontId="4" fillId="24" borderId="23" xfId="0" applyNumberFormat="1" applyFont="1" applyFill="1" applyBorder="1" applyAlignment="1">
      <alignment horizontal="center" vertical="center" wrapText="1"/>
    </xf>
    <xf numFmtId="49" fontId="4" fillId="24" borderId="34" xfId="0" applyNumberFormat="1" applyFont="1" applyFill="1" applyBorder="1" applyAlignment="1">
      <alignment vertical="center" wrapText="1"/>
    </xf>
    <xf numFmtId="1" fontId="4" fillId="24" borderId="13" xfId="0" applyNumberFormat="1" applyFont="1" applyFill="1" applyBorder="1" applyAlignment="1">
      <alignment horizontal="center" vertical="center"/>
    </xf>
    <xf numFmtId="0" fontId="4" fillId="24" borderId="10" xfId="0" applyNumberFormat="1" applyFont="1" applyFill="1" applyBorder="1" applyAlignment="1">
      <alignment horizontal="center" vertical="center"/>
    </xf>
    <xf numFmtId="49" fontId="4" fillId="24" borderId="10" xfId="0" applyNumberFormat="1" applyFont="1" applyFill="1" applyBorder="1" applyAlignment="1">
      <alignment horizontal="center" vertical="center"/>
    </xf>
    <xf numFmtId="49" fontId="6" fillId="24" borderId="40" xfId="0" applyNumberFormat="1" applyFont="1" applyFill="1" applyBorder="1" applyAlignment="1">
      <alignment horizontal="center" vertical="center"/>
    </xf>
    <xf numFmtId="191" fontId="4" fillId="24" borderId="23" xfId="0" applyNumberFormat="1" applyFont="1" applyFill="1" applyBorder="1" applyAlignment="1" applyProtection="1">
      <alignment horizontal="center" vertical="center"/>
      <protection/>
    </xf>
    <xf numFmtId="1" fontId="4" fillId="24" borderId="38" xfId="0" applyNumberFormat="1" applyFont="1" applyFill="1" applyBorder="1" applyAlignment="1" applyProtection="1">
      <alignment horizontal="center" vertical="center"/>
      <protection/>
    </xf>
    <xf numFmtId="1" fontId="4" fillId="24" borderId="10" xfId="0" applyNumberFormat="1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 wrapText="1"/>
    </xf>
    <xf numFmtId="49" fontId="4" fillId="24" borderId="40" xfId="0" applyNumberFormat="1" applyFont="1" applyFill="1" applyBorder="1" applyAlignment="1">
      <alignment horizontal="center" vertical="center"/>
    </xf>
    <xf numFmtId="1" fontId="4" fillId="24" borderId="10" xfId="0" applyNumberFormat="1" applyFont="1" applyFill="1" applyBorder="1" applyAlignment="1" applyProtection="1">
      <alignment horizontal="center" vertical="center"/>
      <protection/>
    </xf>
    <xf numFmtId="0" fontId="4" fillId="24" borderId="13" xfId="0" applyNumberFormat="1" applyFont="1" applyFill="1" applyBorder="1" applyAlignment="1">
      <alignment horizontal="center" vertical="center"/>
    </xf>
    <xf numFmtId="0" fontId="4" fillId="24" borderId="10" xfId="0" applyNumberFormat="1" applyFont="1" applyFill="1" applyBorder="1" applyAlignment="1">
      <alignment horizontal="right" vertical="center"/>
    </xf>
    <xf numFmtId="0" fontId="4" fillId="24" borderId="40" xfId="0" applyNumberFormat="1" applyFont="1" applyFill="1" applyBorder="1" applyAlignment="1">
      <alignment horizontal="center" vertical="center"/>
    </xf>
    <xf numFmtId="1" fontId="4" fillId="24" borderId="34" xfId="0" applyNumberFormat="1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49" fontId="50" fillId="24" borderId="0" xfId="0" applyNumberFormat="1" applyFont="1" applyFill="1" applyAlignment="1">
      <alignment/>
    </xf>
    <xf numFmtId="0" fontId="50" fillId="24" borderId="0" xfId="0" applyFont="1" applyFill="1" applyAlignment="1">
      <alignment/>
    </xf>
    <xf numFmtId="0" fontId="4" fillId="24" borderId="0" xfId="0" applyFont="1" applyFill="1" applyAlignment="1">
      <alignment/>
    </xf>
    <xf numFmtId="190" fontId="4" fillId="24" borderId="0" xfId="0" applyNumberFormat="1" applyFont="1" applyFill="1" applyAlignment="1">
      <alignment/>
    </xf>
    <xf numFmtId="192" fontId="4" fillId="24" borderId="0" xfId="0" applyNumberFormat="1" applyFont="1" applyFill="1" applyAlignment="1">
      <alignment/>
    </xf>
    <xf numFmtId="0" fontId="47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64" fillId="24" borderId="23" xfId="0" applyNumberFormat="1" applyFont="1" applyFill="1" applyBorder="1" applyAlignment="1">
      <alignment horizontal="center" vertical="center" wrapText="1"/>
    </xf>
    <xf numFmtId="0" fontId="66" fillId="24" borderId="0" xfId="0" applyFont="1" applyFill="1" applyAlignment="1">
      <alignment/>
    </xf>
    <xf numFmtId="0" fontId="64" fillId="24" borderId="23" xfId="0" applyFont="1" applyFill="1" applyBorder="1" applyAlignment="1">
      <alignment wrapText="1"/>
    </xf>
    <xf numFmtId="0" fontId="65" fillId="24" borderId="13" xfId="0" applyFont="1" applyFill="1" applyBorder="1" applyAlignment="1">
      <alignment horizontal="center"/>
    </xf>
    <xf numFmtId="0" fontId="65" fillId="24" borderId="10" xfId="0" applyFont="1" applyFill="1" applyBorder="1" applyAlignment="1">
      <alignment horizontal="center"/>
    </xf>
    <xf numFmtId="0" fontId="65" fillId="24" borderId="40" xfId="0" applyFont="1" applyFill="1" applyBorder="1" applyAlignment="1">
      <alignment horizontal="center"/>
    </xf>
    <xf numFmtId="191" fontId="64" fillId="24" borderId="23" xfId="0" applyNumberFormat="1" applyFont="1" applyFill="1" applyBorder="1" applyAlignment="1" applyProtection="1">
      <alignment horizontal="center" vertical="center"/>
      <protection/>
    </xf>
    <xf numFmtId="0" fontId="64" fillId="24" borderId="12" xfId="0" applyNumberFormat="1" applyFont="1" applyFill="1" applyBorder="1" applyAlignment="1" applyProtection="1">
      <alignment horizontal="center" vertical="center"/>
      <protection/>
    </xf>
    <xf numFmtId="0" fontId="64" fillId="24" borderId="10" xfId="0" applyNumberFormat="1" applyFont="1" applyFill="1" applyBorder="1" applyAlignment="1" applyProtection="1">
      <alignment horizontal="center" vertical="center"/>
      <protection/>
    </xf>
    <xf numFmtId="0" fontId="64" fillId="24" borderId="10" xfId="0" applyFont="1" applyFill="1" applyBorder="1" applyAlignment="1">
      <alignment horizontal="center" vertical="center"/>
    </xf>
    <xf numFmtId="1" fontId="64" fillId="24" borderId="11" xfId="0" applyNumberFormat="1" applyFont="1" applyFill="1" applyBorder="1" applyAlignment="1">
      <alignment horizontal="center" vertical="center" wrapText="1"/>
    </xf>
    <xf numFmtId="0" fontId="67" fillId="24" borderId="0" xfId="0" applyFont="1" applyFill="1" applyAlignment="1">
      <alignment/>
    </xf>
    <xf numFmtId="0" fontId="63" fillId="24" borderId="0" xfId="0" applyFont="1" applyFill="1" applyAlignment="1">
      <alignment/>
    </xf>
    <xf numFmtId="0" fontId="67" fillId="31" borderId="0" xfId="0" applyFont="1" applyFill="1" applyAlignment="1">
      <alignment/>
    </xf>
    <xf numFmtId="0" fontId="67" fillId="0" borderId="0" xfId="0" applyFont="1" applyFill="1" applyAlignment="1">
      <alignment/>
    </xf>
    <xf numFmtId="188" fontId="49" fillId="0" borderId="10" xfId="0" applyNumberFormat="1" applyFont="1" applyFill="1" applyBorder="1" applyAlignment="1" applyProtection="1">
      <alignment vertical="center"/>
      <protection/>
    </xf>
    <xf numFmtId="188" fontId="49" fillId="0" borderId="10" xfId="0" applyNumberFormat="1" applyFont="1" applyFill="1" applyBorder="1" applyAlignment="1" applyProtection="1">
      <alignment horizontal="center" vertical="center" wrapText="1"/>
      <protection/>
    </xf>
    <xf numFmtId="188" fontId="49" fillId="0" borderId="0" xfId="0" applyNumberFormat="1" applyFont="1" applyFill="1" applyBorder="1" applyAlignment="1" applyProtection="1">
      <alignment vertical="center"/>
      <protection/>
    </xf>
    <xf numFmtId="0" fontId="49" fillId="0" borderId="10" xfId="0" applyNumberFormat="1" applyFont="1" applyFill="1" applyBorder="1" applyAlignment="1" applyProtection="1">
      <alignment horizontal="center" vertical="center" wrapText="1"/>
      <protection/>
    </xf>
    <xf numFmtId="188" fontId="49" fillId="24" borderId="10" xfId="0" applyNumberFormat="1" applyFont="1" applyFill="1" applyBorder="1" applyAlignment="1" applyProtection="1">
      <alignment horizontal="center" vertical="center" wrapText="1"/>
      <protection/>
    </xf>
    <xf numFmtId="0" fontId="68" fillId="0" borderId="15" xfId="0" applyFont="1" applyFill="1" applyBorder="1" applyAlignment="1">
      <alignment horizontal="center" vertical="center" wrapText="1"/>
    </xf>
    <xf numFmtId="0" fontId="29" fillId="32" borderId="35" xfId="0" applyFont="1" applyFill="1" applyBorder="1" applyAlignment="1">
      <alignment horizontal="center" vertical="center" wrapText="1"/>
    </xf>
    <xf numFmtId="0" fontId="29" fillId="32" borderId="55" xfId="0" applyFont="1" applyFill="1" applyBorder="1" applyAlignment="1">
      <alignment horizontal="center" vertical="center" wrapText="1"/>
    </xf>
    <xf numFmtId="0" fontId="50" fillId="32" borderId="0" xfId="0" applyFont="1" applyFill="1" applyAlignment="1">
      <alignment/>
    </xf>
    <xf numFmtId="188" fontId="49" fillId="32" borderId="10" xfId="0" applyNumberFormat="1" applyFont="1" applyFill="1" applyBorder="1" applyAlignment="1" applyProtection="1">
      <alignment horizontal="center" vertical="center" wrapText="1"/>
      <protection/>
    </xf>
    <xf numFmtId="188" fontId="49" fillId="32" borderId="10" xfId="0" applyNumberFormat="1" applyFont="1" applyFill="1" applyBorder="1" applyAlignment="1" applyProtection="1">
      <alignment vertical="center"/>
      <protection/>
    </xf>
    <xf numFmtId="0" fontId="4" fillId="32" borderId="14" xfId="0" applyFont="1" applyFill="1" applyBorder="1" applyAlignment="1">
      <alignment horizontal="center"/>
    </xf>
    <xf numFmtId="0" fontId="2" fillId="32" borderId="41" xfId="0" applyNumberFormat="1" applyFont="1" applyFill="1" applyBorder="1" applyAlignment="1">
      <alignment horizontal="center" vertical="center" wrapText="1"/>
    </xf>
    <xf numFmtId="0" fontId="4" fillId="32" borderId="40" xfId="0" applyFont="1" applyFill="1" applyBorder="1" applyAlignment="1">
      <alignment horizontal="center"/>
    </xf>
    <xf numFmtId="0" fontId="55" fillId="31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04" fillId="24" borderId="0" xfId="0" applyFont="1" applyFill="1" applyAlignment="1">
      <alignment/>
    </xf>
    <xf numFmtId="0" fontId="2" fillId="32" borderId="48" xfId="0" applyNumberFormat="1" applyFont="1" applyFill="1" applyBorder="1" applyAlignment="1" applyProtection="1">
      <alignment horizontal="center" vertical="center"/>
      <protection/>
    </xf>
    <xf numFmtId="0" fontId="2" fillId="32" borderId="26" xfId="0" applyNumberFormat="1" applyFont="1" applyFill="1" applyBorder="1" applyAlignment="1" applyProtection="1">
      <alignment vertical="center"/>
      <protection/>
    </xf>
    <xf numFmtId="0" fontId="2" fillId="32" borderId="72" xfId="0" applyNumberFormat="1" applyFont="1" applyFill="1" applyBorder="1" applyAlignment="1" applyProtection="1">
      <alignment horizontal="center" vertical="center"/>
      <protection/>
    </xf>
    <xf numFmtId="0" fontId="2" fillId="32" borderId="26" xfId="0" applyNumberFormat="1" applyFont="1" applyFill="1" applyBorder="1" applyAlignment="1" applyProtection="1">
      <alignment horizontal="center" vertical="center"/>
      <protection/>
    </xf>
    <xf numFmtId="0" fontId="2" fillId="32" borderId="47" xfId="0" applyNumberFormat="1" applyFont="1" applyFill="1" applyBorder="1" applyAlignment="1" applyProtection="1">
      <alignment horizontal="center" vertical="center"/>
      <protection/>
    </xf>
    <xf numFmtId="0" fontId="105" fillId="32" borderId="27" xfId="0" applyNumberFormat="1" applyFont="1" applyFill="1" applyBorder="1" applyAlignment="1" applyProtection="1">
      <alignment horizontal="center" vertical="center"/>
      <protection/>
    </xf>
    <xf numFmtId="49" fontId="2" fillId="24" borderId="59" xfId="0" applyNumberFormat="1" applyFont="1" applyFill="1" applyBorder="1" applyAlignment="1">
      <alignment horizontal="center" vertical="center" wrapText="1"/>
    </xf>
    <xf numFmtId="49" fontId="2" fillId="24" borderId="49" xfId="0" applyNumberFormat="1" applyFont="1" applyFill="1" applyBorder="1" applyAlignment="1">
      <alignment vertical="center" wrapText="1"/>
    </xf>
    <xf numFmtId="0" fontId="2" fillId="24" borderId="38" xfId="0" applyFont="1" applyFill="1" applyBorder="1" applyAlignment="1">
      <alignment horizontal="center" vertical="center" wrapText="1"/>
    </xf>
    <xf numFmtId="0" fontId="2" fillId="24" borderId="18" xfId="0" applyNumberFormat="1" applyFont="1" applyFill="1" applyBorder="1" applyAlignment="1">
      <alignment horizontal="center" vertical="center" wrapText="1"/>
    </xf>
    <xf numFmtId="188" fontId="2" fillId="24" borderId="50" xfId="0" applyNumberFormat="1" applyFont="1" applyFill="1" applyBorder="1" applyAlignment="1" applyProtection="1">
      <alignment horizontal="center" vertical="center" wrapText="1"/>
      <protection/>
    </xf>
    <xf numFmtId="190" fontId="2" fillId="24" borderId="59" xfId="0" applyNumberFormat="1" applyFont="1" applyFill="1" applyBorder="1" applyAlignment="1" applyProtection="1">
      <alignment horizontal="center" vertical="center"/>
      <protection/>
    </xf>
    <xf numFmtId="0" fontId="2" fillId="24" borderId="34" xfId="0" applyFont="1" applyFill="1" applyBorder="1" applyAlignment="1">
      <alignment horizontal="center" vertical="center" wrapText="1"/>
    </xf>
    <xf numFmtId="0" fontId="2" fillId="24" borderId="59" xfId="0" applyFont="1" applyFill="1" applyBorder="1" applyAlignment="1">
      <alignment horizontal="center" vertical="center" wrapText="1"/>
    </xf>
    <xf numFmtId="0" fontId="2" fillId="24" borderId="50" xfId="0" applyFont="1" applyFill="1" applyBorder="1" applyAlignment="1">
      <alignment horizontal="center" vertical="center" wrapText="1"/>
    </xf>
    <xf numFmtId="0" fontId="2" fillId="32" borderId="41" xfId="0" applyFont="1" applyFill="1" applyBorder="1" applyAlignment="1">
      <alignment horizontal="center"/>
    </xf>
    <xf numFmtId="0" fontId="104" fillId="0" borderId="10" xfId="0" applyFont="1" applyFill="1" applyBorder="1" applyAlignment="1">
      <alignment/>
    </xf>
    <xf numFmtId="49" fontId="3" fillId="24" borderId="23" xfId="0" applyNumberFormat="1" applyFont="1" applyFill="1" applyBorder="1" applyAlignment="1">
      <alignment horizontal="center" vertical="center" wrapText="1"/>
    </xf>
    <xf numFmtId="49" fontId="3" fillId="24" borderId="34" xfId="0" applyNumberFormat="1" applyFont="1" applyFill="1" applyBorder="1" applyAlignment="1">
      <alignment horizontal="left" vertical="center" wrapText="1"/>
    </xf>
    <xf numFmtId="0" fontId="2" fillId="24" borderId="13" xfId="0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188" fontId="3" fillId="24" borderId="40" xfId="0" applyNumberFormat="1" applyFont="1" applyFill="1" applyBorder="1" applyAlignment="1" applyProtection="1">
      <alignment horizontal="center" vertical="center"/>
      <protection/>
    </xf>
    <xf numFmtId="190" fontId="3" fillId="24" borderId="39" xfId="0" applyNumberFormat="1" applyFont="1" applyFill="1" applyBorder="1" applyAlignment="1" applyProtection="1">
      <alignment horizontal="center" vertical="center"/>
      <protection/>
    </xf>
    <xf numFmtId="0" fontId="3" fillId="24" borderId="34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3" fillId="24" borderId="40" xfId="0" applyFont="1" applyFill="1" applyBorder="1" applyAlignment="1">
      <alignment horizontal="center" vertical="center" wrapText="1"/>
    </xf>
    <xf numFmtId="49" fontId="2" fillId="24" borderId="23" xfId="0" applyNumberFormat="1" applyFont="1" applyFill="1" applyBorder="1" applyAlignment="1">
      <alignment horizontal="center" vertical="center" wrapText="1"/>
    </xf>
    <xf numFmtId="49" fontId="2" fillId="24" borderId="34" xfId="0" applyNumberFormat="1" applyFont="1" applyFill="1" applyBorder="1" applyAlignment="1">
      <alignment horizontal="left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66" xfId="0" applyNumberFormat="1" applyFont="1" applyFill="1" applyBorder="1" applyAlignment="1">
      <alignment horizontal="center" vertical="center" wrapText="1"/>
    </xf>
    <xf numFmtId="49" fontId="2" fillId="24" borderId="66" xfId="0" applyNumberFormat="1" applyFont="1" applyFill="1" applyBorder="1" applyAlignment="1">
      <alignment horizontal="center" vertical="center" wrapText="1"/>
    </xf>
    <xf numFmtId="201" fontId="2" fillId="24" borderId="67" xfId="0" applyNumberFormat="1" applyFont="1" applyFill="1" applyBorder="1" applyAlignment="1" applyProtection="1">
      <alignment horizontal="center" vertical="center" wrapText="1"/>
      <protection/>
    </xf>
    <xf numFmtId="190" fontId="2" fillId="24" borderId="74" xfId="0" applyNumberFormat="1" applyFont="1" applyFill="1" applyBorder="1" applyAlignment="1" applyProtection="1">
      <alignment horizontal="center" vertical="center"/>
      <protection/>
    </xf>
    <xf numFmtId="0" fontId="2" fillId="24" borderId="68" xfId="0" applyFont="1" applyFill="1" applyBorder="1" applyAlignment="1">
      <alignment horizontal="center" vertical="center" wrapText="1"/>
    </xf>
    <xf numFmtId="201" fontId="2" fillId="24" borderId="69" xfId="0" applyNumberFormat="1" applyFont="1" applyFill="1" applyBorder="1" applyAlignment="1">
      <alignment horizontal="center" vertical="center" wrapText="1"/>
    </xf>
    <xf numFmtId="0" fontId="2" fillId="24" borderId="66" xfId="0" applyFont="1" applyFill="1" applyBorder="1" applyAlignment="1">
      <alignment horizontal="center" vertical="center" wrapText="1"/>
    </xf>
    <xf numFmtId="0" fontId="2" fillId="24" borderId="67" xfId="0" applyFont="1" applyFill="1" applyBorder="1" applyAlignment="1">
      <alignment horizontal="center" vertical="center" wrapText="1"/>
    </xf>
    <xf numFmtId="201" fontId="2" fillId="24" borderId="10" xfId="0" applyNumberFormat="1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/>
    </xf>
    <xf numFmtId="0" fontId="3" fillId="24" borderId="63" xfId="0" applyFont="1" applyFill="1" applyBorder="1" applyAlignment="1">
      <alignment horizontal="center" vertical="center" wrapText="1"/>
    </xf>
    <xf numFmtId="49" fontId="2" fillId="24" borderId="23" xfId="0" applyNumberFormat="1" applyFont="1" applyFill="1" applyBorder="1" applyAlignment="1">
      <alignment horizontal="center" vertical="center" wrapText="1"/>
    </xf>
    <xf numFmtId="49" fontId="2" fillId="24" borderId="34" xfId="0" applyNumberFormat="1" applyFont="1" applyFill="1" applyBorder="1" applyAlignment="1">
      <alignment vertical="center" wrapText="1"/>
    </xf>
    <xf numFmtId="1" fontId="2" fillId="24" borderId="13" xfId="0" applyNumberFormat="1" applyFont="1" applyFill="1" applyBorder="1" applyAlignment="1">
      <alignment horizontal="center" vertical="center"/>
    </xf>
    <xf numFmtId="49" fontId="2" fillId="24" borderId="40" xfId="0" applyNumberFormat="1" applyFont="1" applyFill="1" applyBorder="1" applyAlignment="1">
      <alignment horizontal="center" vertical="center"/>
    </xf>
    <xf numFmtId="191" fontId="2" fillId="24" borderId="23" xfId="0" applyNumberFormat="1" applyFont="1" applyFill="1" applyBorder="1" applyAlignment="1" applyProtection="1">
      <alignment horizontal="center" vertical="center"/>
      <protection/>
    </xf>
    <xf numFmtId="1" fontId="2" fillId="24" borderId="10" xfId="0" applyNumberFormat="1" applyFont="1" applyFill="1" applyBorder="1" applyAlignment="1" applyProtection="1">
      <alignment horizontal="center" vertical="center"/>
      <protection/>
    </xf>
    <xf numFmtId="0" fontId="2" fillId="32" borderId="40" xfId="0" applyFont="1" applyFill="1" applyBorder="1" applyAlignment="1">
      <alignment horizontal="center"/>
    </xf>
    <xf numFmtId="0" fontId="104" fillId="24" borderId="10" xfId="0" applyFont="1" applyFill="1" applyBorder="1" applyAlignment="1">
      <alignment/>
    </xf>
    <xf numFmtId="1" fontId="2" fillId="24" borderId="38" xfId="0" applyNumberFormat="1" applyFont="1" applyFill="1" applyBorder="1" applyAlignment="1" applyProtection="1">
      <alignment horizontal="center" vertical="center"/>
      <protection/>
    </xf>
    <xf numFmtId="0" fontId="2" fillId="24" borderId="11" xfId="0" applyFont="1" applyFill="1" applyBorder="1" applyAlignment="1">
      <alignment horizontal="center" vertical="center" wrapText="1"/>
    </xf>
    <xf numFmtId="49" fontId="3" fillId="24" borderId="24" xfId="0" applyNumberFormat="1" applyFont="1" applyFill="1" applyBorder="1" applyAlignment="1">
      <alignment horizontal="center" vertical="center" wrapText="1"/>
    </xf>
    <xf numFmtId="49" fontId="3" fillId="24" borderId="49" xfId="0" applyNumberFormat="1" applyFont="1" applyFill="1" applyBorder="1" applyAlignment="1">
      <alignment vertical="center" wrapText="1"/>
    </xf>
    <xf numFmtId="0" fontId="2" fillId="24" borderId="38" xfId="0" applyNumberFormat="1" applyFont="1" applyFill="1" applyBorder="1" applyAlignment="1">
      <alignment horizontal="center" vertical="center"/>
    </xf>
    <xf numFmtId="49" fontId="2" fillId="24" borderId="18" xfId="0" applyNumberFormat="1" applyFont="1" applyFill="1" applyBorder="1" applyAlignment="1">
      <alignment horizontal="center" vertical="center"/>
    </xf>
    <xf numFmtId="49" fontId="2" fillId="24" borderId="50" xfId="0" applyNumberFormat="1" applyFont="1" applyFill="1" applyBorder="1" applyAlignment="1">
      <alignment horizontal="center" vertical="center"/>
    </xf>
    <xf numFmtId="191" fontId="3" fillId="24" borderId="59" xfId="0" applyNumberFormat="1" applyFont="1" applyFill="1" applyBorder="1" applyAlignment="1" applyProtection="1">
      <alignment horizontal="center" vertical="center"/>
      <protection/>
    </xf>
    <xf numFmtId="1" fontId="3" fillId="24" borderId="25" xfId="0" applyNumberFormat="1" applyFont="1" applyFill="1" applyBorder="1" applyAlignment="1">
      <alignment horizontal="center" vertical="center"/>
    </xf>
    <xf numFmtId="1" fontId="3" fillId="24" borderId="38" xfId="0" applyNumberFormat="1" applyFont="1" applyFill="1" applyBorder="1" applyAlignment="1" applyProtection="1">
      <alignment horizontal="center" vertical="center"/>
      <protection/>
    </xf>
    <xf numFmtId="1" fontId="3" fillId="24" borderId="18" xfId="0" applyNumberFormat="1" applyFont="1" applyFill="1" applyBorder="1" applyAlignment="1">
      <alignment horizontal="center" vertical="center"/>
    </xf>
    <xf numFmtId="0" fontId="3" fillId="24" borderId="18" xfId="0" applyNumberFormat="1" applyFont="1" applyFill="1" applyBorder="1" applyAlignment="1">
      <alignment horizontal="right" vertical="center"/>
    </xf>
    <xf numFmtId="0" fontId="3" fillId="24" borderId="18" xfId="0" applyNumberFormat="1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/>
    </xf>
    <xf numFmtId="0" fontId="70" fillId="32" borderId="35" xfId="0" applyFont="1" applyFill="1" applyBorder="1" applyAlignment="1">
      <alignment horizontal="center" vertical="center" wrapText="1"/>
    </xf>
    <xf numFmtId="0" fontId="70" fillId="32" borderId="55" xfId="0" applyFont="1" applyFill="1" applyBorder="1" applyAlignment="1">
      <alignment horizontal="center" vertical="center" wrapText="1"/>
    </xf>
    <xf numFmtId="49" fontId="71" fillId="24" borderId="0" xfId="0" applyNumberFormat="1" applyFont="1" applyFill="1" applyAlignment="1">
      <alignment/>
    </xf>
    <xf numFmtId="0" fontId="2" fillId="24" borderId="0" xfId="0" applyFont="1" applyFill="1" applyAlignment="1">
      <alignment/>
    </xf>
    <xf numFmtId="190" fontId="2" fillId="24" borderId="0" xfId="0" applyNumberFormat="1" applyFont="1" applyFill="1" applyAlignment="1">
      <alignment/>
    </xf>
    <xf numFmtId="0" fontId="71" fillId="24" borderId="0" xfId="0" applyFont="1" applyFill="1" applyAlignment="1">
      <alignment/>
    </xf>
    <xf numFmtId="0" fontId="71" fillId="32" borderId="0" xfId="0" applyFont="1" applyFill="1" applyAlignment="1">
      <alignment/>
    </xf>
    <xf numFmtId="192" fontId="2" fillId="24" borderId="0" xfId="0" applyNumberFormat="1" applyFont="1" applyFill="1" applyAlignment="1">
      <alignment/>
    </xf>
    <xf numFmtId="188" fontId="72" fillId="0" borderId="10" xfId="0" applyNumberFormat="1" applyFont="1" applyFill="1" applyBorder="1" applyAlignment="1" applyProtection="1">
      <alignment vertical="center"/>
      <protection/>
    </xf>
    <xf numFmtId="188" fontId="72" fillId="0" borderId="10" xfId="0" applyNumberFormat="1" applyFont="1" applyFill="1" applyBorder="1" applyAlignment="1" applyProtection="1">
      <alignment horizontal="center" vertical="center" wrapText="1"/>
      <protection/>
    </xf>
    <xf numFmtId="188" fontId="72" fillId="32" borderId="10" xfId="0" applyNumberFormat="1" applyFont="1" applyFill="1" applyBorder="1" applyAlignment="1" applyProtection="1">
      <alignment horizontal="center" vertical="center" wrapText="1"/>
      <protection/>
    </xf>
    <xf numFmtId="0" fontId="72" fillId="0" borderId="10" xfId="0" applyNumberFormat="1" applyFont="1" applyFill="1" applyBorder="1" applyAlignment="1" applyProtection="1">
      <alignment horizontal="center" vertical="center" wrapText="1"/>
      <protection/>
    </xf>
    <xf numFmtId="188" fontId="72" fillId="32" borderId="10" xfId="0" applyNumberFormat="1" applyFont="1" applyFill="1" applyBorder="1" applyAlignment="1" applyProtection="1">
      <alignment vertical="center"/>
      <protection/>
    </xf>
    <xf numFmtId="0" fontId="69" fillId="32" borderId="10" xfId="0" applyFont="1" applyFill="1" applyBorder="1" applyAlignment="1">
      <alignment/>
    </xf>
    <xf numFmtId="0" fontId="4" fillId="32" borderId="22" xfId="0" applyNumberFormat="1" applyFont="1" applyFill="1" applyBorder="1" applyAlignment="1" applyProtection="1">
      <alignment horizontal="center" vertical="center"/>
      <protection/>
    </xf>
    <xf numFmtId="0" fontId="65" fillId="32" borderId="0" xfId="0" applyFont="1" applyFill="1" applyBorder="1" applyAlignment="1">
      <alignment horizontal="center"/>
    </xf>
    <xf numFmtId="0" fontId="4" fillId="32" borderId="22" xfId="0" applyNumberFormat="1" applyFont="1" applyFill="1" applyBorder="1" applyAlignment="1" applyProtection="1">
      <alignment vertical="center"/>
      <protection/>
    </xf>
    <xf numFmtId="0" fontId="4" fillId="32" borderId="65" xfId="0" applyNumberFormat="1" applyFont="1" applyFill="1" applyBorder="1" applyAlignment="1" applyProtection="1">
      <alignment horizontal="center" vertical="center"/>
      <protection/>
    </xf>
    <xf numFmtId="0" fontId="106" fillId="32" borderId="22" xfId="0" applyNumberFormat="1" applyFont="1" applyFill="1" applyBorder="1" applyAlignment="1" applyProtection="1">
      <alignment horizontal="center" vertical="center"/>
      <protection/>
    </xf>
    <xf numFmtId="0" fontId="65" fillId="32" borderId="40" xfId="0" applyFont="1" applyFill="1" applyBorder="1" applyAlignment="1">
      <alignment horizontal="center"/>
    </xf>
    <xf numFmtId="0" fontId="67" fillId="24" borderId="10" xfId="0" applyFont="1" applyFill="1" applyBorder="1" applyAlignment="1">
      <alignment/>
    </xf>
    <xf numFmtId="0" fontId="0" fillId="31" borderId="10" xfId="0" applyFont="1" applyFill="1" applyBorder="1" applyAlignment="1">
      <alignment/>
    </xf>
    <xf numFmtId="0" fontId="4" fillId="32" borderId="84" xfId="0" applyFont="1" applyFill="1" applyBorder="1" applyAlignment="1">
      <alignment horizontal="center"/>
    </xf>
    <xf numFmtId="0" fontId="30" fillId="32" borderId="53" xfId="0" applyFont="1" applyFill="1" applyBorder="1" applyAlignment="1">
      <alignment horizontal="center" vertical="center"/>
    </xf>
    <xf numFmtId="0" fontId="30" fillId="32" borderId="96" xfId="0" applyFont="1" applyFill="1" applyBorder="1" applyAlignment="1">
      <alignment horizontal="center" vertical="center"/>
    </xf>
    <xf numFmtId="49" fontId="50" fillId="32" borderId="0" xfId="0" applyNumberFormat="1" applyFont="1" applyFill="1" applyAlignment="1">
      <alignment/>
    </xf>
    <xf numFmtId="0" fontId="4" fillId="32" borderId="0" xfId="0" applyFont="1" applyFill="1" applyAlignment="1">
      <alignment/>
    </xf>
    <xf numFmtId="190" fontId="4" fillId="32" borderId="0" xfId="0" applyNumberFormat="1" applyFont="1" applyFill="1" applyAlignment="1">
      <alignment/>
    </xf>
    <xf numFmtId="192" fontId="4" fillId="32" borderId="0" xfId="0" applyNumberFormat="1" applyFont="1" applyFill="1" applyAlignment="1">
      <alignment/>
    </xf>
    <xf numFmtId="0" fontId="49" fillId="32" borderId="10" xfId="0" applyNumberFormat="1" applyFont="1" applyFill="1" applyBorder="1" applyAlignment="1" applyProtection="1">
      <alignment horizontal="center" vertical="center" wrapText="1"/>
      <protection/>
    </xf>
    <xf numFmtId="0" fontId="0" fillId="31" borderId="13" xfId="0" applyFont="1" applyFill="1" applyBorder="1" applyAlignment="1">
      <alignment/>
    </xf>
    <xf numFmtId="0" fontId="0" fillId="32" borderId="0" xfId="0" applyFont="1" applyFill="1" applyAlignment="1">
      <alignment/>
    </xf>
    <xf numFmtId="0" fontId="2" fillId="24" borderId="15" xfId="0" applyNumberFormat="1" applyFont="1" applyFill="1" applyBorder="1" applyAlignment="1" applyProtection="1">
      <alignment vertical="center"/>
      <protection/>
    </xf>
    <xf numFmtId="0" fontId="2" fillId="24" borderId="15" xfId="0" applyNumberFormat="1" applyFont="1" applyFill="1" applyBorder="1" applyAlignment="1" applyProtection="1">
      <alignment horizontal="center" vertical="center"/>
      <protection/>
    </xf>
    <xf numFmtId="49" fontId="2" fillId="24" borderId="34" xfId="0" applyNumberFormat="1" applyFont="1" applyFill="1" applyBorder="1" applyAlignment="1">
      <alignment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0" fontId="2" fillId="24" borderId="11" xfId="0" applyNumberFormat="1" applyFont="1" applyFill="1" applyBorder="1" applyAlignment="1">
      <alignment horizontal="center" vertical="center" wrapText="1"/>
    </xf>
    <xf numFmtId="188" fontId="2" fillId="24" borderId="40" xfId="0" applyNumberFormat="1" applyFont="1" applyFill="1" applyBorder="1" applyAlignment="1" applyProtection="1">
      <alignment horizontal="center" vertical="center" wrapText="1"/>
      <protection/>
    </xf>
    <xf numFmtId="190" fontId="2" fillId="24" borderId="23" xfId="0" applyNumberFormat="1" applyFont="1" applyFill="1" applyBorder="1" applyAlignment="1" applyProtection="1">
      <alignment horizontal="center" vertical="center"/>
      <protection/>
    </xf>
    <xf numFmtId="0" fontId="2" fillId="24" borderId="13" xfId="0" applyFont="1" applyFill="1" applyBorder="1" applyAlignment="1">
      <alignment horizontal="center"/>
    </xf>
    <xf numFmtId="0" fontId="2" fillId="24" borderId="13" xfId="0" applyNumberFormat="1" applyFont="1" applyFill="1" applyBorder="1" applyAlignment="1">
      <alignment horizontal="center" vertical="center"/>
    </xf>
    <xf numFmtId="0" fontId="2" fillId="24" borderId="10" xfId="0" applyNumberFormat="1" applyFont="1" applyFill="1" applyBorder="1" applyAlignment="1">
      <alignment horizontal="right" vertical="center"/>
    </xf>
    <xf numFmtId="49" fontId="3" fillId="24" borderId="34" xfId="0" applyNumberFormat="1" applyFont="1" applyFill="1" applyBorder="1" applyAlignment="1">
      <alignment vertical="center" wrapText="1"/>
    </xf>
    <xf numFmtId="1" fontId="3" fillId="24" borderId="10" xfId="0" applyNumberFormat="1" applyFont="1" applyFill="1" applyBorder="1" applyAlignment="1">
      <alignment horizontal="center" vertical="center"/>
    </xf>
    <xf numFmtId="0" fontId="3" fillId="24" borderId="10" xfId="0" applyNumberFormat="1" applyFont="1" applyFill="1" applyBorder="1" applyAlignment="1">
      <alignment horizontal="right" vertical="center"/>
    </xf>
    <xf numFmtId="0" fontId="3" fillId="24" borderId="10" xfId="0" applyNumberFormat="1" applyFont="1" applyFill="1" applyBorder="1" applyAlignment="1">
      <alignment horizontal="center" vertical="center"/>
    </xf>
    <xf numFmtId="188" fontId="72" fillId="0" borderId="0" xfId="0" applyNumberFormat="1" applyFont="1" applyFill="1" applyBorder="1" applyAlignment="1" applyProtection="1">
      <alignment vertical="center"/>
      <protection/>
    </xf>
    <xf numFmtId="0" fontId="105" fillId="32" borderId="18" xfId="0" applyNumberFormat="1" applyFont="1" applyFill="1" applyBorder="1" applyAlignment="1" applyProtection="1">
      <alignment horizontal="center" vertical="center"/>
      <protection/>
    </xf>
    <xf numFmtId="190" fontId="2" fillId="24" borderId="10" xfId="0" applyNumberFormat="1" applyFont="1" applyFill="1" applyBorder="1" applyAlignment="1" applyProtection="1">
      <alignment horizontal="center" vertical="center"/>
      <protection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/>
    </xf>
    <xf numFmtId="190" fontId="2" fillId="24" borderId="10" xfId="0" applyNumberFormat="1" applyFont="1" applyFill="1" applyBorder="1" applyAlignment="1" applyProtection="1">
      <alignment horizontal="center" vertical="center"/>
      <protection/>
    </xf>
    <xf numFmtId="191" fontId="2" fillId="24" borderId="10" xfId="0" applyNumberFormat="1" applyFont="1" applyFill="1" applyBorder="1" applyAlignment="1" applyProtection="1">
      <alignment horizontal="center" vertical="center"/>
      <protection/>
    </xf>
    <xf numFmtId="191" fontId="3" fillId="24" borderId="10" xfId="0" applyNumberFormat="1" applyFont="1" applyFill="1" applyBorder="1" applyAlignment="1" applyProtection="1">
      <alignment horizontal="center" vertical="center"/>
      <protection/>
    </xf>
    <xf numFmtId="1" fontId="3" fillId="24" borderId="10" xfId="0" applyNumberFormat="1" applyFont="1" applyFill="1" applyBorder="1" applyAlignment="1" applyProtection="1">
      <alignment horizontal="center" vertical="center"/>
      <protection/>
    </xf>
    <xf numFmtId="0" fontId="3" fillId="24" borderId="10" xfId="0" applyFont="1" applyFill="1" applyBorder="1" applyAlignment="1">
      <alignment horizontal="center" vertical="center" wrapText="1"/>
    </xf>
    <xf numFmtId="0" fontId="2" fillId="32" borderId="22" xfId="0" applyNumberFormat="1" applyFont="1" applyFill="1" applyBorder="1" applyAlignment="1" applyProtection="1">
      <alignment vertical="center"/>
      <protection/>
    </xf>
    <xf numFmtId="0" fontId="2" fillId="32" borderId="27" xfId="0" applyNumberFormat="1" applyFont="1" applyFill="1" applyBorder="1" applyAlignment="1" applyProtection="1">
      <alignment horizontal="center" vertical="center"/>
      <protection/>
    </xf>
    <xf numFmtId="49" fontId="2" fillId="24" borderId="10" xfId="0" applyNumberFormat="1" applyFont="1" applyFill="1" applyBorder="1" applyAlignment="1" applyProtection="1">
      <alignment horizontal="center" vertical="center"/>
      <protection/>
    </xf>
    <xf numFmtId="49" fontId="2" fillId="24" borderId="10" xfId="0" applyNumberFormat="1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188" fontId="2" fillId="24" borderId="14" xfId="0" applyNumberFormat="1" applyFont="1" applyFill="1" applyBorder="1" applyAlignment="1" applyProtection="1">
      <alignment horizontal="center" vertical="center" wrapText="1"/>
      <protection/>
    </xf>
    <xf numFmtId="0" fontId="2" fillId="24" borderId="14" xfId="0" applyFont="1" applyFill="1" applyBorder="1" applyAlignment="1">
      <alignment horizontal="center" vertical="center" wrapText="1"/>
    </xf>
    <xf numFmtId="0" fontId="2" fillId="32" borderId="41" xfId="0" applyFont="1" applyFill="1" applyBorder="1" applyAlignment="1">
      <alignment horizontal="center" vertical="center" wrapText="1"/>
    </xf>
    <xf numFmtId="201" fontId="2" fillId="24" borderId="67" xfId="0" applyNumberFormat="1" applyFont="1" applyFill="1" applyBorder="1" applyAlignment="1">
      <alignment horizontal="center" vertical="center" wrapText="1"/>
    </xf>
    <xf numFmtId="49" fontId="2" fillId="24" borderId="23" xfId="0" applyNumberFormat="1" applyFont="1" applyFill="1" applyBorder="1" applyAlignment="1" applyProtection="1">
      <alignment horizontal="center" vertical="center"/>
      <protection/>
    </xf>
    <xf numFmtId="0" fontId="2" fillId="24" borderId="34" xfId="54" applyNumberFormat="1" applyFont="1" applyFill="1" applyBorder="1" applyAlignment="1" applyProtection="1">
      <alignment horizontal="left" vertical="center"/>
      <protection/>
    </xf>
    <xf numFmtId="0" fontId="2" fillId="24" borderId="53" xfId="0" applyFont="1" applyFill="1" applyBorder="1" applyAlignment="1">
      <alignment/>
    </xf>
    <xf numFmtId="0" fontId="2" fillId="24" borderId="53" xfId="0" applyFont="1" applyFill="1" applyBorder="1" applyAlignment="1">
      <alignment horizontal="center"/>
    </xf>
    <xf numFmtId="0" fontId="2" fillId="24" borderId="84" xfId="0" applyFont="1" applyFill="1" applyBorder="1" applyAlignment="1">
      <alignment horizontal="center"/>
    </xf>
    <xf numFmtId="0" fontId="2" fillId="24" borderId="55" xfId="0" applyFont="1" applyFill="1" applyBorder="1" applyAlignment="1">
      <alignment/>
    </xf>
    <xf numFmtId="0" fontId="2" fillId="24" borderId="54" xfId="0" applyFont="1" applyFill="1" applyBorder="1" applyAlignment="1">
      <alignment horizontal="center"/>
    </xf>
    <xf numFmtId="0" fontId="2" fillId="32" borderId="55" xfId="0" applyFont="1" applyFill="1" applyBorder="1" applyAlignment="1">
      <alignment horizontal="center"/>
    </xf>
    <xf numFmtId="0" fontId="71" fillId="24" borderId="0" xfId="0" applyFont="1" applyFill="1" applyAlignment="1">
      <alignment/>
    </xf>
    <xf numFmtId="0" fontId="71" fillId="0" borderId="10" xfId="0" applyFont="1" applyFill="1" applyBorder="1" applyAlignment="1">
      <alignment/>
    </xf>
    <xf numFmtId="49" fontId="3" fillId="24" borderId="49" xfId="0" applyNumberFormat="1" applyFont="1" applyFill="1" applyBorder="1" applyAlignment="1">
      <alignment horizontal="left" vertical="center" wrapText="1"/>
    </xf>
    <xf numFmtId="188" fontId="2" fillId="24" borderId="38" xfId="0" applyNumberFormat="1" applyFont="1" applyFill="1" applyBorder="1" applyAlignment="1" applyProtection="1">
      <alignment horizontal="center" vertical="center" wrapText="1"/>
      <protection/>
    </xf>
    <xf numFmtId="0" fontId="3" fillId="24" borderId="18" xfId="0" applyNumberFormat="1" applyFont="1" applyFill="1" applyBorder="1" applyAlignment="1" applyProtection="1">
      <alignment horizontal="center" vertical="center" wrapText="1"/>
      <protection/>
    </xf>
    <xf numFmtId="188" fontId="3" fillId="24" borderId="50" xfId="0" applyNumberFormat="1" applyFont="1" applyFill="1" applyBorder="1" applyAlignment="1" applyProtection="1">
      <alignment horizontal="center" vertical="center" wrapText="1"/>
      <protection/>
    </xf>
    <xf numFmtId="188" fontId="3" fillId="24" borderId="24" xfId="0" applyNumberFormat="1" applyFont="1" applyFill="1" applyBorder="1" applyAlignment="1">
      <alignment horizontal="center" vertical="center" wrapText="1"/>
    </xf>
    <xf numFmtId="188" fontId="3" fillId="24" borderId="24" xfId="0" applyNumberFormat="1" applyFont="1" applyFill="1" applyBorder="1" applyAlignment="1" applyProtection="1">
      <alignment horizontal="center" vertical="center"/>
      <protection/>
    </xf>
    <xf numFmtId="188" fontId="3" fillId="24" borderId="24" xfId="0" applyNumberFormat="1" applyFont="1" applyFill="1" applyBorder="1" applyAlignment="1" applyProtection="1">
      <alignment vertical="center"/>
      <protection/>
    </xf>
    <xf numFmtId="0" fontId="2" fillId="32" borderId="26" xfId="0" applyFont="1" applyFill="1" applyBorder="1" applyAlignment="1">
      <alignment horizontal="center"/>
    </xf>
    <xf numFmtId="0" fontId="71" fillId="0" borderId="10" xfId="0" applyFont="1" applyFill="1" applyBorder="1" applyAlignment="1">
      <alignment/>
    </xf>
    <xf numFmtId="49" fontId="2" fillId="24" borderId="13" xfId="0" applyNumberFormat="1" applyFont="1" applyFill="1" applyBorder="1" applyAlignment="1">
      <alignment horizontal="center" vertical="center"/>
    </xf>
    <xf numFmtId="188" fontId="2" fillId="24" borderId="10" xfId="0" applyNumberFormat="1" applyFont="1" applyFill="1" applyBorder="1" applyAlignment="1" applyProtection="1">
      <alignment horizontal="center" vertical="center"/>
      <protection/>
    </xf>
    <xf numFmtId="0" fontId="71" fillId="24" borderId="10" xfId="0" applyFont="1" applyFill="1" applyBorder="1" applyAlignment="1">
      <alignment/>
    </xf>
    <xf numFmtId="0" fontId="2" fillId="24" borderId="40" xfId="0" applyNumberFormat="1" applyFont="1" applyFill="1" applyBorder="1" applyAlignment="1">
      <alignment horizontal="center" vertical="center"/>
    </xf>
    <xf numFmtId="49" fontId="2" fillId="24" borderId="23" xfId="0" applyNumberFormat="1" applyFont="1" applyFill="1" applyBorder="1" applyAlignment="1">
      <alignment vertical="center" wrapText="1"/>
    </xf>
    <xf numFmtId="1" fontId="2" fillId="24" borderId="13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/>
    </xf>
    <xf numFmtId="0" fontId="2" fillId="24" borderId="40" xfId="0" applyNumberFormat="1" applyFont="1" applyFill="1" applyBorder="1" applyAlignment="1">
      <alignment horizontal="center" vertical="center"/>
    </xf>
    <xf numFmtId="0" fontId="2" fillId="24" borderId="12" xfId="0" applyNumberFormat="1" applyFont="1" applyFill="1" applyBorder="1" applyAlignment="1" applyProtection="1">
      <alignment horizontal="center" vertical="center"/>
      <protection/>
    </xf>
    <xf numFmtId="0" fontId="2" fillId="24" borderId="10" xfId="0" applyNumberFormat="1" applyFont="1" applyFill="1" applyBorder="1" applyAlignment="1" applyProtection="1">
      <alignment horizontal="center" vertical="center"/>
      <protection/>
    </xf>
    <xf numFmtId="1" fontId="2" fillId="24" borderId="10" xfId="0" applyNumberFormat="1" applyFont="1" applyFill="1" applyBorder="1" applyAlignment="1">
      <alignment horizontal="center" vertical="center"/>
    </xf>
    <xf numFmtId="0" fontId="2" fillId="24" borderId="10" xfId="0" applyNumberFormat="1" applyFont="1" applyFill="1" applyBorder="1" applyAlignment="1">
      <alignment horizontal="center" vertical="center"/>
    </xf>
    <xf numFmtId="0" fontId="3" fillId="24" borderId="10" xfId="0" applyNumberFormat="1" applyFont="1" applyFill="1" applyBorder="1" applyAlignment="1">
      <alignment horizontal="center" vertical="center"/>
    </xf>
    <xf numFmtId="1" fontId="2" fillId="24" borderId="11" xfId="0" applyNumberFormat="1" applyFont="1" applyFill="1" applyBorder="1" applyAlignment="1">
      <alignment horizontal="center" vertical="center" wrapText="1"/>
    </xf>
    <xf numFmtId="0" fontId="3" fillId="32" borderId="40" xfId="0" applyFont="1" applyFill="1" applyBorder="1" applyAlignment="1">
      <alignment horizontal="center"/>
    </xf>
    <xf numFmtId="49" fontId="3" fillId="24" borderId="23" xfId="0" applyNumberFormat="1" applyFont="1" applyFill="1" applyBorder="1" applyAlignment="1">
      <alignment vertical="center" wrapText="1"/>
    </xf>
    <xf numFmtId="191" fontId="3" fillId="24" borderId="23" xfId="0" applyNumberFormat="1" applyFont="1" applyFill="1" applyBorder="1" applyAlignment="1" applyProtection="1">
      <alignment horizontal="center" vertical="center"/>
      <protection/>
    </xf>
    <xf numFmtId="0" fontId="2" fillId="32" borderId="40" xfId="0" applyNumberFormat="1" applyFont="1" applyFill="1" applyBorder="1" applyAlignment="1">
      <alignment horizontal="center" vertical="center" wrapText="1"/>
    </xf>
    <xf numFmtId="0" fontId="73" fillId="24" borderId="10" xfId="0" applyFont="1" applyFill="1" applyBorder="1" applyAlignment="1">
      <alignment/>
    </xf>
    <xf numFmtId="0" fontId="2" fillId="24" borderId="23" xfId="0" applyFont="1" applyFill="1" applyBorder="1" applyAlignment="1">
      <alignment wrapText="1"/>
    </xf>
    <xf numFmtId="190" fontId="2" fillId="24" borderId="23" xfId="0" applyNumberFormat="1" applyFont="1" applyFill="1" applyBorder="1" applyAlignment="1">
      <alignment horizontal="center"/>
    </xf>
    <xf numFmtId="0" fontId="2" fillId="24" borderId="12" xfId="0" applyNumberFormat="1" applyFont="1" applyFill="1" applyBorder="1" applyAlignment="1" applyProtection="1">
      <alignment horizontal="center" vertical="center"/>
      <protection/>
    </xf>
    <xf numFmtId="0" fontId="2" fillId="24" borderId="10" xfId="0" applyFont="1" applyFill="1" applyBorder="1" applyAlignment="1">
      <alignment horizontal="center" vertical="center"/>
    </xf>
    <xf numFmtId="1" fontId="2" fillId="24" borderId="34" xfId="0" applyNumberFormat="1" applyFont="1" applyFill="1" applyBorder="1" applyAlignment="1">
      <alignment horizontal="center" vertical="center" wrapText="1"/>
    </xf>
    <xf numFmtId="0" fontId="71" fillId="24" borderId="10" xfId="0" applyFont="1" applyFill="1" applyBorder="1" applyAlignment="1">
      <alignment/>
    </xf>
    <xf numFmtId="0" fontId="71" fillId="31" borderId="10" xfId="0" applyFont="1" applyFill="1" applyBorder="1" applyAlignment="1">
      <alignment/>
    </xf>
    <xf numFmtId="0" fontId="71" fillId="31" borderId="0" xfId="0" applyFont="1" applyFill="1" applyAlignment="1">
      <alignment/>
    </xf>
    <xf numFmtId="0" fontId="2" fillId="32" borderId="35" xfId="0" applyFont="1" applyFill="1" applyBorder="1" applyAlignment="1">
      <alignment horizontal="center" vertical="center" wrapText="1"/>
    </xf>
    <xf numFmtId="0" fontId="2" fillId="32" borderId="55" xfId="0" applyFont="1" applyFill="1" applyBorder="1" applyAlignment="1">
      <alignment horizontal="center" vertical="center" wrapText="1"/>
    </xf>
    <xf numFmtId="0" fontId="3" fillId="32" borderId="54" xfId="0" applyFont="1" applyFill="1" applyBorder="1" applyAlignment="1">
      <alignment horizontal="center" vertical="center"/>
    </xf>
    <xf numFmtId="0" fontId="3" fillId="32" borderId="79" xfId="0" applyFont="1" applyFill="1" applyBorder="1" applyAlignment="1">
      <alignment horizontal="center" vertical="center"/>
    </xf>
    <xf numFmtId="0" fontId="63" fillId="24" borderId="0" xfId="0" applyFont="1" applyFill="1" applyAlignment="1">
      <alignment/>
    </xf>
    <xf numFmtId="49" fontId="2" fillId="32" borderId="10" xfId="0" applyNumberFormat="1" applyFont="1" applyFill="1" applyBorder="1" applyAlignment="1" applyProtection="1">
      <alignment horizontal="center" vertical="center"/>
      <protection/>
    </xf>
    <xf numFmtId="49" fontId="2" fillId="32" borderId="10" xfId="0" applyNumberFormat="1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188" fontId="2" fillId="32" borderId="14" xfId="0" applyNumberFormat="1" applyFont="1" applyFill="1" applyBorder="1" applyAlignment="1" applyProtection="1">
      <alignment horizontal="center" vertical="center" wrapText="1"/>
      <protection/>
    </xf>
    <xf numFmtId="190" fontId="2" fillId="32" borderId="23" xfId="0" applyNumberFormat="1" applyFont="1" applyFill="1" applyBorder="1" applyAlignment="1" applyProtection="1">
      <alignment horizontal="center" vertical="center"/>
      <protection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49" fontId="2" fillId="32" borderId="23" xfId="0" applyNumberFormat="1" applyFont="1" applyFill="1" applyBorder="1" applyAlignment="1">
      <alignment horizontal="center" vertical="center" wrapText="1"/>
    </xf>
    <xf numFmtId="49" fontId="2" fillId="32" borderId="34" xfId="0" applyNumberFormat="1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center" vertical="center" wrapText="1"/>
    </xf>
    <xf numFmtId="49" fontId="2" fillId="32" borderId="66" xfId="0" applyNumberFormat="1" applyFont="1" applyFill="1" applyBorder="1" applyAlignment="1">
      <alignment horizontal="center" vertical="center" wrapText="1"/>
    </xf>
    <xf numFmtId="201" fontId="2" fillId="32" borderId="67" xfId="0" applyNumberFormat="1" applyFont="1" applyFill="1" applyBorder="1" applyAlignment="1" applyProtection="1">
      <alignment horizontal="center" vertical="center" wrapText="1"/>
      <protection/>
    </xf>
    <xf numFmtId="190" fontId="2" fillId="32" borderId="74" xfId="0" applyNumberFormat="1" applyFont="1" applyFill="1" applyBorder="1" applyAlignment="1" applyProtection="1">
      <alignment horizontal="center" vertical="center"/>
      <protection/>
    </xf>
    <xf numFmtId="0" fontId="2" fillId="32" borderId="68" xfId="0" applyFont="1" applyFill="1" applyBorder="1" applyAlignment="1">
      <alignment horizontal="center" vertical="center" wrapText="1"/>
    </xf>
    <xf numFmtId="201" fontId="2" fillId="32" borderId="69" xfId="0" applyNumberFormat="1" applyFont="1" applyFill="1" applyBorder="1" applyAlignment="1">
      <alignment horizontal="center" vertical="center" wrapText="1"/>
    </xf>
    <xf numFmtId="0" fontId="2" fillId="32" borderId="66" xfId="0" applyFont="1" applyFill="1" applyBorder="1" applyAlignment="1">
      <alignment horizontal="center" vertical="center" wrapText="1"/>
    </xf>
    <xf numFmtId="201" fontId="2" fillId="32" borderId="67" xfId="0" applyNumberFormat="1" applyFont="1" applyFill="1" applyBorder="1" applyAlignment="1">
      <alignment horizontal="center" vertical="center" wrapText="1"/>
    </xf>
    <xf numFmtId="49" fontId="2" fillId="32" borderId="23" xfId="0" applyNumberFormat="1" applyFont="1" applyFill="1" applyBorder="1" applyAlignment="1">
      <alignment horizontal="center" vertical="center" wrapText="1"/>
    </xf>
    <xf numFmtId="49" fontId="2" fillId="32" borderId="23" xfId="0" applyNumberFormat="1" applyFont="1" applyFill="1" applyBorder="1" applyAlignment="1">
      <alignment vertical="center" wrapText="1"/>
    </xf>
    <xf numFmtId="1" fontId="2" fillId="32" borderId="13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/>
    </xf>
    <xf numFmtId="1" fontId="2" fillId="32" borderId="10" xfId="0" applyNumberFormat="1" applyFont="1" applyFill="1" applyBorder="1" applyAlignment="1">
      <alignment horizontal="center" vertical="center"/>
    </xf>
    <xf numFmtId="1" fontId="2" fillId="32" borderId="40" xfId="0" applyNumberFormat="1" applyFont="1" applyFill="1" applyBorder="1" applyAlignment="1">
      <alignment horizontal="center" vertical="center"/>
    </xf>
    <xf numFmtId="190" fontId="2" fillId="32" borderId="23" xfId="0" applyNumberFormat="1" applyFont="1" applyFill="1" applyBorder="1" applyAlignment="1" applyProtection="1">
      <alignment horizontal="center" vertical="center"/>
      <protection/>
    </xf>
    <xf numFmtId="0" fontId="2" fillId="32" borderId="12" xfId="0" applyNumberFormat="1" applyFont="1" applyFill="1" applyBorder="1" applyAlignment="1" applyProtection="1">
      <alignment horizontal="center" vertical="center"/>
      <protection/>
    </xf>
    <xf numFmtId="0" fontId="2" fillId="32" borderId="10" xfId="0" applyNumberFormat="1" applyFont="1" applyFill="1" applyBorder="1" applyAlignment="1" applyProtection="1">
      <alignment horizontal="center" vertical="center"/>
      <protection/>
    </xf>
    <xf numFmtId="0" fontId="2" fillId="32" borderId="10" xfId="0" applyNumberFormat="1" applyFont="1" applyFill="1" applyBorder="1" applyAlignment="1">
      <alignment horizontal="center" vertical="center"/>
    </xf>
    <xf numFmtId="1" fontId="2" fillId="32" borderId="11" xfId="0" applyNumberFormat="1" applyFont="1" applyFill="1" applyBorder="1" applyAlignment="1">
      <alignment horizontal="center" vertical="center" wrapText="1"/>
    </xf>
    <xf numFmtId="0" fontId="2" fillId="32" borderId="40" xfId="0" applyFont="1" applyFill="1" applyBorder="1" applyAlignment="1">
      <alignment horizontal="center"/>
    </xf>
    <xf numFmtId="49" fontId="2" fillId="32" borderId="23" xfId="0" applyNumberFormat="1" applyFont="1" applyFill="1" applyBorder="1" applyAlignment="1">
      <alignment vertical="center" wrapText="1"/>
    </xf>
    <xf numFmtId="0" fontId="2" fillId="32" borderId="13" xfId="0" applyFont="1" applyFill="1" applyBorder="1" applyAlignment="1">
      <alignment horizontal="center"/>
    </xf>
    <xf numFmtId="49" fontId="2" fillId="32" borderId="65" xfId="0" applyNumberFormat="1" applyFont="1" applyFill="1" applyBorder="1" applyAlignment="1">
      <alignment horizontal="center" vertical="center"/>
    </xf>
    <xf numFmtId="191" fontId="2" fillId="32" borderId="60" xfId="0" applyNumberFormat="1" applyFont="1" applyFill="1" applyBorder="1" applyAlignment="1" applyProtection="1">
      <alignment horizontal="center" vertical="center"/>
      <protection/>
    </xf>
    <xf numFmtId="1" fontId="2" fillId="32" borderId="10" xfId="0" applyNumberFormat="1" applyFont="1" applyFill="1" applyBorder="1" applyAlignment="1" applyProtection="1">
      <alignment horizontal="center" vertical="center"/>
      <protection/>
    </xf>
    <xf numFmtId="0" fontId="2" fillId="32" borderId="34" xfId="0" applyFont="1" applyFill="1" applyBorder="1" applyAlignment="1">
      <alignment horizontal="center" vertical="center" wrapText="1"/>
    </xf>
    <xf numFmtId="1" fontId="2" fillId="32" borderId="13" xfId="0" applyNumberFormat="1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 vertical="center"/>
    </xf>
    <xf numFmtId="49" fontId="2" fillId="32" borderId="40" xfId="0" applyNumberFormat="1" applyFont="1" applyFill="1" applyBorder="1" applyAlignment="1">
      <alignment horizontal="center" vertical="center"/>
    </xf>
    <xf numFmtId="191" fontId="2" fillId="32" borderId="23" xfId="0" applyNumberFormat="1" applyFont="1" applyFill="1" applyBorder="1" applyAlignment="1" applyProtection="1">
      <alignment horizontal="center" vertical="center"/>
      <protection/>
    </xf>
    <xf numFmtId="0" fontId="2" fillId="32" borderId="12" xfId="0" applyNumberFormat="1" applyFont="1" applyFill="1" applyBorder="1" applyAlignment="1" applyProtection="1">
      <alignment horizontal="center" vertical="center"/>
      <protection/>
    </xf>
    <xf numFmtId="1" fontId="2" fillId="32" borderId="10" xfId="0" applyNumberFormat="1" applyFont="1" applyFill="1" applyBorder="1" applyAlignment="1" applyProtection="1">
      <alignment horizontal="center" vertical="center"/>
      <protection/>
    </xf>
    <xf numFmtId="1" fontId="2" fillId="32" borderId="10" xfId="0" applyNumberFormat="1" applyFont="1" applyFill="1" applyBorder="1" applyAlignment="1">
      <alignment horizontal="center" vertical="center"/>
    </xf>
    <xf numFmtId="0" fontId="2" fillId="32" borderId="10" xfId="0" applyNumberFormat="1" applyFont="1" applyFill="1" applyBorder="1" applyAlignment="1">
      <alignment horizontal="center" vertical="center"/>
    </xf>
    <xf numFmtId="1" fontId="2" fillId="32" borderId="34" xfId="0" applyNumberFormat="1" applyFont="1" applyFill="1" applyBorder="1" applyAlignment="1">
      <alignment horizontal="center" vertical="center" wrapText="1"/>
    </xf>
    <xf numFmtId="49" fontId="2" fillId="32" borderId="60" xfId="0" applyNumberFormat="1" applyFont="1" applyFill="1" applyBorder="1" applyAlignment="1">
      <alignment horizontal="center" vertical="center" wrapText="1"/>
    </xf>
    <xf numFmtId="0" fontId="2" fillId="32" borderId="60" xfId="0" applyNumberFormat="1" applyFont="1" applyFill="1" applyBorder="1" applyAlignment="1" applyProtection="1">
      <alignment horizontal="left" vertical="center" wrapText="1"/>
      <protection/>
    </xf>
    <xf numFmtId="0" fontId="2" fillId="32" borderId="62" xfId="0" applyNumberFormat="1" applyFont="1" applyFill="1" applyBorder="1" applyAlignment="1" applyProtection="1">
      <alignment horizontal="center" vertical="center"/>
      <protection/>
    </xf>
    <xf numFmtId="0" fontId="2" fillId="32" borderId="63" xfId="0" applyNumberFormat="1" applyFont="1" applyFill="1" applyBorder="1" applyAlignment="1" applyProtection="1">
      <alignment horizontal="center" vertical="center"/>
      <protection/>
    </xf>
    <xf numFmtId="0" fontId="2" fillId="32" borderId="65" xfId="0" applyNumberFormat="1" applyFont="1" applyFill="1" applyBorder="1" applyAlignment="1" applyProtection="1">
      <alignment horizontal="center" vertical="center"/>
      <protection/>
    </xf>
    <xf numFmtId="191" fontId="2" fillId="32" borderId="60" xfId="0" applyNumberFormat="1" applyFont="1" applyFill="1" applyBorder="1" applyAlignment="1" applyProtection="1">
      <alignment horizontal="center" vertical="center"/>
      <protection/>
    </xf>
    <xf numFmtId="1" fontId="2" fillId="32" borderId="64" xfId="0" applyNumberFormat="1" applyFont="1" applyFill="1" applyBorder="1" applyAlignment="1">
      <alignment horizontal="center" vertical="center" wrapText="1"/>
    </xf>
    <xf numFmtId="0" fontId="2" fillId="32" borderId="73" xfId="0" applyNumberFormat="1" applyFont="1" applyFill="1" applyBorder="1" applyAlignment="1" applyProtection="1">
      <alignment horizontal="center" vertical="center"/>
      <protection/>
    </xf>
    <xf numFmtId="49" fontId="3" fillId="32" borderId="23" xfId="0" applyNumberFormat="1" applyFont="1" applyFill="1" applyBorder="1" applyAlignment="1">
      <alignment horizontal="center" vertical="center" wrapText="1"/>
    </xf>
    <xf numFmtId="49" fontId="3" fillId="32" borderId="23" xfId="0" applyNumberFormat="1" applyFont="1" applyFill="1" applyBorder="1" applyAlignment="1">
      <alignment vertical="center" wrapText="1"/>
    </xf>
    <xf numFmtId="49" fontId="2" fillId="32" borderId="40" xfId="0" applyNumberFormat="1" applyFont="1" applyFill="1" applyBorder="1" applyAlignment="1">
      <alignment horizontal="center" vertical="center"/>
    </xf>
    <xf numFmtId="191" fontId="3" fillId="32" borderId="23" xfId="0" applyNumberFormat="1" applyFont="1" applyFill="1" applyBorder="1" applyAlignment="1" applyProtection="1">
      <alignment horizontal="center" vertical="center"/>
      <protection/>
    </xf>
    <xf numFmtId="0" fontId="3" fillId="32" borderId="12" xfId="0" applyNumberFormat="1" applyFont="1" applyFill="1" applyBorder="1" applyAlignment="1" applyProtection="1">
      <alignment horizontal="center" vertical="center"/>
      <protection/>
    </xf>
    <xf numFmtId="0" fontId="3" fillId="32" borderId="10" xfId="0" applyNumberFormat="1" applyFont="1" applyFill="1" applyBorder="1" applyAlignment="1" applyProtection="1">
      <alignment horizontal="center" vertical="center"/>
      <protection/>
    </xf>
    <xf numFmtId="1" fontId="3" fillId="32" borderId="10" xfId="0" applyNumberFormat="1" applyFont="1" applyFill="1" applyBorder="1" applyAlignment="1">
      <alignment horizontal="center" vertical="center"/>
    </xf>
    <xf numFmtId="0" fontId="3" fillId="32" borderId="10" xfId="0" applyNumberFormat="1" applyFont="1" applyFill="1" applyBorder="1" applyAlignment="1">
      <alignment horizontal="center" vertical="center"/>
    </xf>
    <xf numFmtId="1" fontId="3" fillId="32" borderId="11" xfId="0" applyNumberFormat="1" applyFont="1" applyFill="1" applyBorder="1" applyAlignment="1">
      <alignment horizontal="center" vertical="center" wrapText="1"/>
    </xf>
    <xf numFmtId="0" fontId="2" fillId="32" borderId="14" xfId="0" applyNumberFormat="1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wrapText="1"/>
    </xf>
    <xf numFmtId="0" fontId="2" fillId="32" borderId="10" xfId="0" applyFont="1" applyFill="1" applyBorder="1" applyAlignment="1">
      <alignment horizontal="center"/>
    </xf>
    <xf numFmtId="190" fontId="2" fillId="32" borderId="23" xfId="0" applyNumberFormat="1" applyFont="1" applyFill="1" applyBorder="1" applyAlignment="1">
      <alignment horizontal="center"/>
    </xf>
    <xf numFmtId="0" fontId="2" fillId="32" borderId="10" xfId="0" applyNumberFormat="1" applyFont="1" applyFill="1" applyBorder="1" applyAlignment="1" applyProtection="1">
      <alignment horizontal="center" vertical="center"/>
      <protection/>
    </xf>
    <xf numFmtId="0" fontId="2" fillId="32" borderId="10" xfId="0" applyFont="1" applyFill="1" applyBorder="1" applyAlignment="1">
      <alignment horizontal="center" vertical="center"/>
    </xf>
    <xf numFmtId="0" fontId="71" fillId="32" borderId="10" xfId="0" applyFont="1" applyFill="1" applyBorder="1" applyAlignment="1">
      <alignment/>
    </xf>
    <xf numFmtId="49" fontId="2" fillId="32" borderId="59" xfId="0" applyNumberFormat="1" applyFont="1" applyFill="1" applyBorder="1" applyAlignment="1" applyProtection="1">
      <alignment horizontal="center" vertical="center"/>
      <protection/>
    </xf>
    <xf numFmtId="0" fontId="2" fillId="32" borderId="49" xfId="54" applyNumberFormat="1" applyFont="1" applyFill="1" applyBorder="1" applyAlignment="1" applyProtection="1">
      <alignment horizontal="left" vertical="center"/>
      <protection/>
    </xf>
    <xf numFmtId="0" fontId="2" fillId="32" borderId="96" xfId="0" applyFont="1" applyFill="1" applyBorder="1" applyAlignment="1">
      <alignment/>
    </xf>
    <xf numFmtId="0" fontId="2" fillId="32" borderId="96" xfId="0" applyFont="1" applyFill="1" applyBorder="1" applyAlignment="1">
      <alignment horizontal="center"/>
    </xf>
    <xf numFmtId="0" fontId="2" fillId="32" borderId="95" xfId="0" applyFont="1" applyFill="1" applyBorder="1" applyAlignment="1">
      <alignment/>
    </xf>
    <xf numFmtId="0" fontId="2" fillId="32" borderId="79" xfId="0" applyFont="1" applyFill="1" applyBorder="1" applyAlignment="1">
      <alignment horizontal="center"/>
    </xf>
    <xf numFmtId="0" fontId="71" fillId="32" borderId="10" xfId="0" applyFont="1" applyFill="1" applyBorder="1" applyAlignment="1">
      <alignment/>
    </xf>
    <xf numFmtId="0" fontId="3" fillId="32" borderId="53" xfId="0" applyFont="1" applyFill="1" applyBorder="1" applyAlignment="1">
      <alignment horizontal="center" vertical="center"/>
    </xf>
    <xf numFmtId="0" fontId="3" fillId="32" borderId="96" xfId="0" applyFont="1" applyFill="1" applyBorder="1" applyAlignment="1">
      <alignment horizontal="center" vertical="center"/>
    </xf>
    <xf numFmtId="0" fontId="71" fillId="0" borderId="0" xfId="0" applyFont="1" applyFill="1" applyAlignment="1">
      <alignment/>
    </xf>
    <xf numFmtId="49" fontId="3" fillId="32" borderId="34" xfId="0" applyNumberFormat="1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189" fontId="46" fillId="32" borderId="40" xfId="0" applyNumberFormat="1" applyFont="1" applyFill="1" applyBorder="1" applyAlignment="1" applyProtection="1">
      <alignment horizontal="center" vertical="center"/>
      <protection/>
    </xf>
    <xf numFmtId="190" fontId="3" fillId="32" borderId="39" xfId="0" applyNumberFormat="1" applyFont="1" applyFill="1" applyBorder="1" applyAlignment="1" applyProtection="1">
      <alignment horizontal="center" vertical="center"/>
      <protection/>
    </xf>
    <xf numFmtId="0" fontId="3" fillId="32" borderId="34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40" xfId="0" applyFont="1" applyFill="1" applyBorder="1" applyAlignment="1">
      <alignment horizontal="center" vertical="center" wrapText="1"/>
    </xf>
    <xf numFmtId="0" fontId="71" fillId="0" borderId="0" xfId="0" applyFont="1" applyFill="1" applyAlignment="1">
      <alignment/>
    </xf>
    <xf numFmtId="49" fontId="3" fillId="32" borderId="34" xfId="0" applyNumberFormat="1" applyFont="1" applyFill="1" applyBorder="1" applyAlignment="1">
      <alignment vertical="center" wrapText="1"/>
    </xf>
    <xf numFmtId="188" fontId="3" fillId="32" borderId="0" xfId="0" applyNumberFormat="1" applyFont="1" applyFill="1" applyBorder="1" applyAlignment="1" applyProtection="1">
      <alignment horizontal="center" vertical="center"/>
      <protection/>
    </xf>
    <xf numFmtId="1" fontId="3" fillId="32" borderId="23" xfId="0" applyNumberFormat="1" applyFont="1" applyFill="1" applyBorder="1" applyAlignment="1">
      <alignment horizontal="center" vertical="center" wrapText="1"/>
    </xf>
    <xf numFmtId="0" fontId="2" fillId="32" borderId="66" xfId="0" applyNumberFormat="1" applyFont="1" applyFill="1" applyBorder="1" applyAlignment="1">
      <alignment horizontal="center" vertical="center" wrapText="1"/>
    </xf>
    <xf numFmtId="0" fontId="73" fillId="24" borderId="0" xfId="0" applyFont="1" applyFill="1" applyAlignment="1">
      <alignment/>
    </xf>
    <xf numFmtId="1" fontId="2" fillId="32" borderId="11" xfId="0" applyNumberFormat="1" applyFont="1" applyFill="1" applyBorder="1" applyAlignment="1">
      <alignment horizontal="center" vertical="center" wrapText="1"/>
    </xf>
    <xf numFmtId="1" fontId="3" fillId="32" borderId="10" xfId="0" applyNumberFormat="1" applyFont="1" applyFill="1" applyBorder="1" applyAlignment="1" applyProtection="1">
      <alignment horizontal="center" vertical="center"/>
      <protection/>
    </xf>
    <xf numFmtId="0" fontId="71" fillId="31" borderId="0" xfId="0" applyFont="1" applyFill="1" applyAlignment="1">
      <alignment/>
    </xf>
    <xf numFmtId="49" fontId="2" fillId="32" borderId="23" xfId="0" applyNumberFormat="1" applyFont="1" applyFill="1" applyBorder="1" applyAlignment="1" applyProtection="1">
      <alignment horizontal="center" vertical="center"/>
      <protection/>
    </xf>
    <xf numFmtId="0" fontId="2" fillId="32" borderId="34" xfId="54" applyNumberFormat="1" applyFont="1" applyFill="1" applyBorder="1" applyAlignment="1" applyProtection="1">
      <alignment horizontal="left" vertical="center"/>
      <protection/>
    </xf>
    <xf numFmtId="0" fontId="2" fillId="32" borderId="53" xfId="0" applyFont="1" applyFill="1" applyBorder="1" applyAlignment="1">
      <alignment/>
    </xf>
    <xf numFmtId="0" fontId="2" fillId="32" borderId="53" xfId="0" applyFont="1" applyFill="1" applyBorder="1" applyAlignment="1">
      <alignment horizontal="center"/>
    </xf>
    <xf numFmtId="0" fontId="2" fillId="32" borderId="84" xfId="0" applyFont="1" applyFill="1" applyBorder="1" applyAlignment="1">
      <alignment horizontal="center"/>
    </xf>
    <xf numFmtId="0" fontId="2" fillId="32" borderId="55" xfId="0" applyFont="1" applyFill="1" applyBorder="1" applyAlignment="1">
      <alignment/>
    </xf>
    <xf numFmtId="0" fontId="2" fillId="32" borderId="54" xfId="0" applyFont="1" applyFill="1" applyBorder="1" applyAlignment="1">
      <alignment horizontal="center"/>
    </xf>
    <xf numFmtId="49" fontId="2" fillId="32" borderId="34" xfId="54" applyNumberFormat="1" applyFont="1" applyFill="1" applyBorder="1" applyAlignment="1">
      <alignment horizontal="left" vertical="center" wrapText="1"/>
      <protection/>
    </xf>
    <xf numFmtId="0" fontId="2" fillId="32" borderId="53" xfId="0" applyFont="1" applyFill="1" applyBorder="1" applyAlignment="1">
      <alignment horizontal="center" wrapText="1"/>
    </xf>
    <xf numFmtId="0" fontId="46" fillId="32" borderId="55" xfId="0" applyFont="1" applyFill="1" applyBorder="1" applyAlignment="1">
      <alignment horizontal="center"/>
    </xf>
    <xf numFmtId="0" fontId="26" fillId="0" borderId="97" xfId="0" applyFont="1" applyFill="1" applyBorder="1" applyAlignment="1">
      <alignment horizontal="center" wrapText="1"/>
    </xf>
    <xf numFmtId="0" fontId="26" fillId="0" borderId="98" xfId="0" applyFont="1" applyFill="1" applyBorder="1" applyAlignment="1">
      <alignment horizontal="center" wrapText="1"/>
    </xf>
    <xf numFmtId="0" fontId="26" fillId="0" borderId="99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40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26" fillId="0" borderId="67" xfId="0" applyFont="1" applyFill="1" applyBorder="1" applyAlignment="1">
      <alignment horizontal="center" wrapText="1"/>
    </xf>
    <xf numFmtId="49" fontId="2" fillId="0" borderId="97" xfId="0" applyNumberFormat="1" applyFont="1" applyFill="1" applyBorder="1" applyAlignment="1">
      <alignment horizontal="center" wrapText="1"/>
    </xf>
    <xf numFmtId="49" fontId="2" fillId="0" borderId="98" xfId="0" applyNumberFormat="1" applyFont="1" applyFill="1" applyBorder="1" applyAlignment="1">
      <alignment horizontal="center" wrapText="1"/>
    </xf>
    <xf numFmtId="49" fontId="2" fillId="0" borderId="100" xfId="0" applyNumberFormat="1" applyFont="1" applyFill="1" applyBorder="1" applyAlignment="1">
      <alignment horizontal="center" wrapText="1"/>
    </xf>
    <xf numFmtId="0" fontId="2" fillId="0" borderId="97" xfId="0" applyFont="1" applyFill="1" applyBorder="1" applyAlignment="1">
      <alignment horizontal="center" wrapText="1"/>
    </xf>
    <xf numFmtId="0" fontId="2" fillId="0" borderId="98" xfId="0" applyFont="1" applyFill="1" applyBorder="1" applyAlignment="1">
      <alignment horizontal="center" wrapText="1"/>
    </xf>
    <xf numFmtId="0" fontId="2" fillId="0" borderId="99" xfId="0" applyFont="1" applyFill="1" applyBorder="1" applyAlignment="1">
      <alignment horizontal="center" wrapText="1"/>
    </xf>
    <xf numFmtId="0" fontId="26" fillId="0" borderId="14" xfId="53" applyFont="1" applyFill="1" applyBorder="1" applyAlignment="1">
      <alignment horizontal="center" vertical="center" wrapText="1"/>
      <protection/>
    </xf>
    <xf numFmtId="0" fontId="26" fillId="0" borderId="40" xfId="53" applyFont="1" applyFill="1" applyBorder="1" applyAlignment="1">
      <alignment horizontal="center" vertical="center" wrapText="1"/>
      <protection/>
    </xf>
    <xf numFmtId="0" fontId="26" fillId="0" borderId="13" xfId="53" applyFont="1" applyFill="1" applyBorder="1" applyAlignment="1">
      <alignment horizontal="center" vertical="center" wrapText="1"/>
      <protection/>
    </xf>
    <xf numFmtId="0" fontId="2" fillId="0" borderId="100" xfId="0" applyFont="1" applyFill="1" applyBorder="1" applyAlignment="1">
      <alignment horizontal="center" wrapText="1"/>
    </xf>
    <xf numFmtId="0" fontId="7" fillId="0" borderId="14" xfId="53" applyFont="1" applyFill="1" applyBorder="1" applyAlignment="1">
      <alignment horizontal="center" vertical="center" wrapText="1"/>
      <protection/>
    </xf>
    <xf numFmtId="0" fontId="7" fillId="0" borderId="40" xfId="53" applyFont="1" applyFill="1" applyBorder="1" applyAlignment="1">
      <alignment horizontal="center" vertical="center" wrapText="1"/>
      <protection/>
    </xf>
    <xf numFmtId="0" fontId="7" fillId="0" borderId="13" xfId="53" applyFont="1" applyFill="1" applyBorder="1" applyAlignment="1">
      <alignment horizontal="center" vertical="center" wrapText="1"/>
      <protection/>
    </xf>
    <xf numFmtId="0" fontId="4" fillId="0" borderId="97" xfId="0" applyFont="1" applyFill="1" applyBorder="1" applyAlignment="1">
      <alignment horizontal="center" wrapText="1"/>
    </xf>
    <xf numFmtId="0" fontId="4" fillId="0" borderId="98" xfId="0" applyFont="1" applyFill="1" applyBorder="1" applyAlignment="1">
      <alignment horizontal="center" wrapText="1"/>
    </xf>
    <xf numFmtId="0" fontId="4" fillId="0" borderId="99" xfId="0" applyFont="1" applyFill="1" applyBorder="1" applyAlignment="1">
      <alignment horizontal="center" wrapText="1"/>
    </xf>
    <xf numFmtId="0" fontId="26" fillId="0" borderId="101" xfId="0" applyFont="1" applyFill="1" applyBorder="1" applyAlignment="1">
      <alignment horizontal="center" wrapText="1"/>
    </xf>
    <xf numFmtId="0" fontId="26" fillId="0" borderId="102" xfId="0" applyFont="1" applyFill="1" applyBorder="1" applyAlignment="1">
      <alignment horizontal="center" wrapText="1"/>
    </xf>
    <xf numFmtId="0" fontId="26" fillId="0" borderId="103" xfId="0" applyFont="1" applyFill="1" applyBorder="1" applyAlignment="1">
      <alignment horizontal="center" wrapText="1"/>
    </xf>
    <xf numFmtId="49" fontId="26" fillId="0" borderId="97" xfId="0" applyNumberFormat="1" applyFont="1" applyFill="1" applyBorder="1" applyAlignment="1">
      <alignment horizontal="center" wrapText="1"/>
    </xf>
    <xf numFmtId="49" fontId="26" fillId="0" borderId="98" xfId="0" applyNumberFormat="1" applyFont="1" applyFill="1" applyBorder="1" applyAlignment="1">
      <alignment horizontal="center" wrapText="1"/>
    </xf>
    <xf numFmtId="49" fontId="26" fillId="0" borderId="99" xfId="0" applyNumberFormat="1" applyFont="1" applyFill="1" applyBorder="1" applyAlignment="1">
      <alignment horizontal="center" wrapText="1"/>
    </xf>
    <xf numFmtId="0" fontId="4" fillId="0" borderId="104" xfId="0" applyFont="1" applyFill="1" applyBorder="1" applyAlignment="1">
      <alignment horizontal="center" wrapText="1"/>
    </xf>
    <xf numFmtId="0" fontId="4" fillId="0" borderId="105" xfId="0" applyFont="1" applyFill="1" applyBorder="1" applyAlignment="1">
      <alignment horizontal="center" wrapText="1"/>
    </xf>
    <xf numFmtId="0" fontId="4" fillId="0" borderId="106" xfId="0" applyFont="1" applyFill="1" applyBorder="1" applyAlignment="1">
      <alignment horizontal="center" wrapText="1"/>
    </xf>
    <xf numFmtId="49" fontId="2" fillId="0" borderId="99" xfId="0" applyNumberFormat="1" applyFont="1" applyFill="1" applyBorder="1" applyAlignment="1">
      <alignment horizont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49" fontId="26" fillId="0" borderId="21" xfId="53" applyNumberFormat="1" applyFont="1" applyFill="1" applyBorder="1" applyAlignment="1" applyProtection="1">
      <alignment horizontal="left" vertical="center" wrapText="1"/>
      <protection locked="0"/>
    </xf>
    <xf numFmtId="49" fontId="26" fillId="0" borderId="50" xfId="53" applyNumberFormat="1" applyFont="1" applyFill="1" applyBorder="1" applyAlignment="1" applyProtection="1">
      <alignment horizontal="left" vertical="center" wrapText="1"/>
      <protection locked="0"/>
    </xf>
    <xf numFmtId="49" fontId="26" fillId="0" borderId="38" xfId="53" applyNumberFormat="1" applyFont="1" applyFill="1" applyBorder="1" applyAlignment="1" applyProtection="1">
      <alignment horizontal="left" vertical="center" wrapText="1"/>
      <protection locked="0"/>
    </xf>
    <xf numFmtId="49" fontId="26" fillId="0" borderId="73" xfId="53" applyNumberFormat="1" applyFont="1" applyFill="1" applyBorder="1" applyAlignment="1" applyProtection="1">
      <alignment horizontal="left" vertical="center" wrapText="1"/>
      <protection locked="0"/>
    </xf>
    <xf numFmtId="49" fontId="26" fillId="0" borderId="65" xfId="53" applyNumberFormat="1" applyFont="1" applyFill="1" applyBorder="1" applyAlignment="1" applyProtection="1">
      <alignment horizontal="left" vertical="center" wrapText="1"/>
      <protection locked="0"/>
    </xf>
    <xf numFmtId="49" fontId="26" fillId="0" borderId="62" xfId="53" applyNumberFormat="1" applyFont="1" applyFill="1" applyBorder="1" applyAlignment="1" applyProtection="1">
      <alignment horizontal="left" vertical="center" wrapText="1"/>
      <protection locked="0"/>
    </xf>
    <xf numFmtId="0" fontId="26" fillId="0" borderId="21" xfId="0" applyFont="1" applyFill="1" applyBorder="1" applyAlignment="1">
      <alignment horizontal="center" vertical="center" wrapText="1"/>
    </xf>
    <xf numFmtId="0" fontId="26" fillId="0" borderId="50" xfId="0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 wrapText="1"/>
    </xf>
    <xf numFmtId="0" fontId="26" fillId="0" borderId="73" xfId="0" applyFont="1" applyFill="1" applyBorder="1" applyAlignment="1">
      <alignment horizontal="center" vertical="center" wrapText="1"/>
    </xf>
    <xf numFmtId="0" fontId="26" fillId="0" borderId="65" xfId="0" applyFont="1" applyFill="1" applyBorder="1" applyAlignment="1">
      <alignment horizontal="center" vertical="center" wrapText="1"/>
    </xf>
    <xf numFmtId="0" fontId="26" fillId="0" borderId="62" xfId="0" applyFont="1" applyFill="1" applyBorder="1" applyAlignment="1">
      <alignment horizontal="center" vertical="center" wrapText="1"/>
    </xf>
    <xf numFmtId="0" fontId="2" fillId="0" borderId="104" xfId="0" applyFont="1" applyFill="1" applyBorder="1" applyAlignment="1">
      <alignment horizontal="center" wrapText="1"/>
    </xf>
    <xf numFmtId="0" fontId="2" fillId="0" borderId="105" xfId="0" applyFont="1" applyFill="1" applyBorder="1" applyAlignment="1">
      <alignment horizontal="center" wrapText="1"/>
    </xf>
    <xf numFmtId="0" fontId="2" fillId="0" borderId="106" xfId="0" applyFont="1" applyFill="1" applyBorder="1" applyAlignment="1">
      <alignment horizontal="center" wrapText="1"/>
    </xf>
    <xf numFmtId="0" fontId="2" fillId="0" borderId="107" xfId="0" applyFont="1" applyFill="1" applyBorder="1" applyAlignment="1">
      <alignment horizontal="center" wrapText="1"/>
    </xf>
    <xf numFmtId="0" fontId="7" fillId="0" borderId="21" xfId="53" applyFont="1" applyFill="1" applyBorder="1" applyAlignment="1">
      <alignment horizontal="center" vertical="center" wrapText="1"/>
      <protection/>
    </xf>
    <xf numFmtId="0" fontId="7" fillId="0" borderId="50" xfId="53" applyFont="1" applyFill="1" applyBorder="1" applyAlignment="1">
      <alignment horizontal="center" vertical="center" wrapText="1"/>
      <protection/>
    </xf>
    <xf numFmtId="0" fontId="7" fillId="0" borderId="38" xfId="53" applyFont="1" applyFill="1" applyBorder="1" applyAlignment="1">
      <alignment horizontal="center" vertical="center" wrapText="1"/>
      <protection/>
    </xf>
    <xf numFmtId="0" fontId="7" fillId="0" borderId="108" xfId="53" applyFont="1" applyFill="1" applyBorder="1" applyAlignment="1">
      <alignment horizontal="center" vertical="center" wrapText="1"/>
      <protection/>
    </xf>
    <xf numFmtId="0" fontId="7" fillId="0" borderId="0" xfId="53" applyFont="1" applyFill="1" applyBorder="1" applyAlignment="1">
      <alignment horizontal="center" vertical="center" wrapText="1"/>
      <protection/>
    </xf>
    <xf numFmtId="0" fontId="7" fillId="0" borderId="109" xfId="53" applyFont="1" applyFill="1" applyBorder="1" applyAlignment="1">
      <alignment horizontal="center" vertical="center" wrapText="1"/>
      <protection/>
    </xf>
    <xf numFmtId="0" fontId="7" fillId="0" borderId="73" xfId="53" applyFont="1" applyFill="1" applyBorder="1" applyAlignment="1">
      <alignment horizontal="center" vertical="center" wrapText="1"/>
      <protection/>
    </xf>
    <xf numFmtId="0" fontId="7" fillId="0" borderId="65" xfId="53" applyFont="1" applyFill="1" applyBorder="1" applyAlignment="1">
      <alignment horizontal="center" vertical="center" wrapText="1"/>
      <protection/>
    </xf>
    <xf numFmtId="0" fontId="7" fillId="0" borderId="62" xfId="53" applyFont="1" applyFill="1" applyBorder="1" applyAlignment="1">
      <alignment horizontal="center" vertical="center" wrapText="1"/>
      <protection/>
    </xf>
    <xf numFmtId="0" fontId="6" fillId="0" borderId="21" xfId="53" applyFont="1" applyBorder="1" applyAlignment="1">
      <alignment horizontal="center" vertical="center" wrapText="1"/>
      <protection/>
    </xf>
    <xf numFmtId="0" fontId="6" fillId="0" borderId="50" xfId="53" applyFont="1" applyBorder="1" applyAlignment="1">
      <alignment horizontal="center" vertical="center" wrapText="1"/>
      <protection/>
    </xf>
    <xf numFmtId="0" fontId="6" fillId="0" borderId="38" xfId="53" applyFont="1" applyBorder="1" applyAlignment="1">
      <alignment horizontal="center" vertical="center" wrapText="1"/>
      <protection/>
    </xf>
    <xf numFmtId="0" fontId="6" fillId="0" borderId="108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6" fillId="0" borderId="109" xfId="53" applyFont="1" applyBorder="1" applyAlignment="1">
      <alignment horizontal="center" vertical="center" wrapText="1"/>
      <protection/>
    </xf>
    <xf numFmtId="0" fontId="6" fillId="0" borderId="73" xfId="53" applyFont="1" applyBorder="1" applyAlignment="1">
      <alignment horizontal="center" vertical="center" wrapText="1"/>
      <protection/>
    </xf>
    <xf numFmtId="0" fontId="6" fillId="0" borderId="65" xfId="53" applyFont="1" applyBorder="1" applyAlignment="1">
      <alignment horizontal="center" vertical="center" wrapText="1"/>
      <protection/>
    </xf>
    <xf numFmtId="0" fontId="6" fillId="0" borderId="62" xfId="53" applyFont="1" applyBorder="1" applyAlignment="1">
      <alignment horizontal="center" vertical="center" wrapText="1"/>
      <protection/>
    </xf>
    <xf numFmtId="0" fontId="26" fillId="0" borderId="14" xfId="0" applyFont="1" applyFill="1" applyBorder="1" applyAlignment="1">
      <alignment horizontal="center" wrapText="1"/>
    </xf>
    <xf numFmtId="0" fontId="26" fillId="0" borderId="40" xfId="0" applyFont="1" applyFill="1" applyBorder="1" applyAlignment="1">
      <alignment horizontal="center" wrapText="1"/>
    </xf>
    <xf numFmtId="0" fontId="26" fillId="0" borderId="13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10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9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49" fontId="3" fillId="0" borderId="21" xfId="53" applyNumberFormat="1" applyFont="1" applyFill="1" applyBorder="1" applyAlignment="1">
      <alignment horizontal="center" vertical="center" wrapText="1"/>
      <protection/>
    </xf>
    <xf numFmtId="49" fontId="3" fillId="0" borderId="50" xfId="53" applyNumberFormat="1" applyFont="1" applyFill="1" applyBorder="1" applyAlignment="1">
      <alignment horizontal="center" vertical="center" wrapText="1"/>
      <protection/>
    </xf>
    <xf numFmtId="49" fontId="3" fillId="0" borderId="38" xfId="53" applyNumberFormat="1" applyFont="1" applyFill="1" applyBorder="1" applyAlignment="1">
      <alignment horizontal="center" vertical="center" wrapText="1"/>
      <protection/>
    </xf>
    <xf numFmtId="49" fontId="3" fillId="0" borderId="73" xfId="53" applyNumberFormat="1" applyFont="1" applyFill="1" applyBorder="1" applyAlignment="1">
      <alignment horizontal="center" vertical="center" wrapText="1"/>
      <protection/>
    </xf>
    <xf numFmtId="49" fontId="3" fillId="0" borderId="65" xfId="53" applyNumberFormat="1" applyFont="1" applyFill="1" applyBorder="1" applyAlignment="1">
      <alignment horizontal="center" vertical="center" wrapText="1"/>
      <protection/>
    </xf>
    <xf numFmtId="49" fontId="3" fillId="0" borderId="62" xfId="53" applyNumberFormat="1" applyFont="1" applyFill="1" applyBorder="1" applyAlignment="1">
      <alignment horizontal="center" vertical="center" wrapText="1"/>
      <protection/>
    </xf>
    <xf numFmtId="0" fontId="26" fillId="0" borderId="21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108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09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6" fillId="0" borderId="21" xfId="53" applyFont="1" applyBorder="1" applyAlignment="1">
      <alignment horizontal="center" vertical="center" wrapText="1"/>
      <protection/>
    </xf>
    <xf numFmtId="0" fontId="26" fillId="0" borderId="50" xfId="53" applyFont="1" applyBorder="1" applyAlignment="1">
      <alignment horizontal="center" vertical="center" wrapText="1"/>
      <protection/>
    </xf>
    <xf numFmtId="0" fontId="26" fillId="0" borderId="38" xfId="53" applyFont="1" applyBorder="1" applyAlignment="1">
      <alignment horizontal="center" vertical="center" wrapText="1"/>
      <protection/>
    </xf>
    <xf numFmtId="0" fontId="26" fillId="0" borderId="108" xfId="53" applyFont="1" applyBorder="1" applyAlignment="1">
      <alignment horizontal="center" vertical="center" wrapText="1"/>
      <protection/>
    </xf>
    <xf numFmtId="0" fontId="26" fillId="0" borderId="0" xfId="53" applyFont="1" applyBorder="1" applyAlignment="1">
      <alignment horizontal="center" vertical="center" wrapText="1"/>
      <protection/>
    </xf>
    <xf numFmtId="0" fontId="26" fillId="0" borderId="109" xfId="53" applyFont="1" applyBorder="1" applyAlignment="1">
      <alignment horizontal="center" vertical="center" wrapText="1"/>
      <protection/>
    </xf>
    <xf numFmtId="0" fontId="26" fillId="0" borderId="73" xfId="53" applyFont="1" applyBorder="1" applyAlignment="1">
      <alignment horizontal="center" vertical="center" wrapText="1"/>
      <protection/>
    </xf>
    <xf numFmtId="0" fontId="26" fillId="0" borderId="65" xfId="53" applyFont="1" applyBorder="1" applyAlignment="1">
      <alignment horizontal="center" vertical="center" wrapText="1"/>
      <protection/>
    </xf>
    <xf numFmtId="0" fontId="26" fillId="0" borderId="62" xfId="53" applyFont="1" applyBorder="1" applyAlignment="1">
      <alignment horizontal="center" vertical="center" wrapText="1"/>
      <protection/>
    </xf>
    <xf numFmtId="0" fontId="4" fillId="0" borderId="48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40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17" fillId="0" borderId="0" xfId="55" applyFont="1" applyAlignment="1">
      <alignment wrapText="1"/>
      <protection/>
    </xf>
    <xf numFmtId="0" fontId="34" fillId="0" borderId="0" xfId="0" applyFont="1" applyAlignment="1">
      <alignment wrapText="1"/>
    </xf>
    <xf numFmtId="0" fontId="2" fillId="0" borderId="0" xfId="55" applyFont="1" applyBorder="1" applyAlignment="1">
      <alignment horizontal="left"/>
      <protection/>
    </xf>
    <xf numFmtId="0" fontId="17" fillId="0" borderId="0" xfId="55" applyFont="1" applyAlignment="1">
      <alignment vertical="top" wrapText="1"/>
      <protection/>
    </xf>
    <xf numFmtId="0" fontId="13" fillId="0" borderId="0" xfId="55" applyAlignment="1">
      <alignment wrapText="1"/>
      <protection/>
    </xf>
    <xf numFmtId="0" fontId="17" fillId="0" borderId="0" xfId="55" applyFont="1" applyBorder="1" applyAlignment="1">
      <alignment horizontal="left" wrapText="1"/>
      <protection/>
    </xf>
    <xf numFmtId="0" fontId="20" fillId="0" borderId="0" xfId="55" applyFont="1" applyAlignment="1">
      <alignment horizontal="left" wrapText="1"/>
      <protection/>
    </xf>
    <xf numFmtId="0" fontId="41" fillId="0" borderId="0" xfId="0" applyFont="1" applyBorder="1" applyAlignment="1">
      <alignment horizontal="center"/>
    </xf>
    <xf numFmtId="0" fontId="20" fillId="0" borderId="0" xfId="55" applyFont="1" applyAlignment="1">
      <alignment wrapText="1"/>
      <protection/>
    </xf>
    <xf numFmtId="0" fontId="7" fillId="0" borderId="0" xfId="55" applyFont="1" applyBorder="1" applyAlignment="1">
      <alignment horizontal="left" vertical="center"/>
      <protection/>
    </xf>
    <xf numFmtId="0" fontId="22" fillId="0" borderId="0" xfId="55" applyFont="1" applyBorder="1" applyAlignment="1">
      <alignment horizontal="center"/>
      <protection/>
    </xf>
    <xf numFmtId="0" fontId="23" fillId="0" borderId="0" xfId="55" applyFont="1" applyAlignment="1">
      <alignment horizontal="center"/>
      <protection/>
    </xf>
    <xf numFmtId="0" fontId="4" fillId="0" borderId="75" xfId="0" applyFont="1" applyBorder="1" applyAlignment="1">
      <alignment horizontal="center" vertical="center" textRotation="90"/>
    </xf>
    <xf numFmtId="0" fontId="4" fillId="0" borderId="60" xfId="0" applyFont="1" applyBorder="1" applyAlignment="1">
      <alignment horizontal="center" vertical="center" textRotation="90"/>
    </xf>
    <xf numFmtId="0" fontId="12" fillId="0" borderId="0" xfId="0" applyFont="1" applyBorder="1" applyAlignment="1">
      <alignment horizontal="center"/>
    </xf>
    <xf numFmtId="0" fontId="17" fillId="0" borderId="0" xfId="55" applyFont="1" applyBorder="1" applyAlignment="1">
      <alignment horizontal="left" vertical="top" wrapText="1"/>
      <protection/>
    </xf>
    <xf numFmtId="0" fontId="20" fillId="0" borderId="0" xfId="55" applyFont="1" applyAlignment="1">
      <alignment vertical="top" wrapText="1"/>
      <protection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6" fillId="0" borderId="0" xfId="55" applyFont="1" applyAlignment="1">
      <alignment horizontal="center" vertical="center" wrapText="1"/>
      <protection/>
    </xf>
    <xf numFmtId="0" fontId="15" fillId="0" borderId="0" xfId="55" applyFont="1" applyAlignment="1">
      <alignment horizontal="center"/>
      <protection/>
    </xf>
    <xf numFmtId="0" fontId="19" fillId="0" borderId="0" xfId="55" applyFont="1" applyBorder="1" applyAlignment="1">
      <alignment horizontal="center"/>
      <protection/>
    </xf>
    <xf numFmtId="49" fontId="26" fillId="0" borderId="21" xfId="53" applyNumberFormat="1" applyFont="1" applyFill="1" applyBorder="1" applyAlignment="1">
      <alignment horizontal="left" vertical="center" wrapText="1"/>
      <protection/>
    </xf>
    <xf numFmtId="49" fontId="26" fillId="0" borderId="50" xfId="53" applyNumberFormat="1" applyFont="1" applyFill="1" applyBorder="1" applyAlignment="1">
      <alignment horizontal="left" vertical="center" wrapText="1"/>
      <protection/>
    </xf>
    <xf numFmtId="49" fontId="26" fillId="0" borderId="38" xfId="53" applyNumberFormat="1" applyFont="1" applyFill="1" applyBorder="1" applyAlignment="1">
      <alignment horizontal="left" vertical="center" wrapText="1"/>
      <protection/>
    </xf>
    <xf numFmtId="49" fontId="26" fillId="0" borderId="73" xfId="53" applyNumberFormat="1" applyFont="1" applyFill="1" applyBorder="1" applyAlignment="1">
      <alignment horizontal="left" vertical="center" wrapText="1"/>
      <protection/>
    </xf>
    <xf numFmtId="49" fontId="26" fillId="0" borderId="65" xfId="53" applyNumberFormat="1" applyFont="1" applyFill="1" applyBorder="1" applyAlignment="1">
      <alignment horizontal="left" vertical="center" wrapText="1"/>
      <protection/>
    </xf>
    <xf numFmtId="49" fontId="26" fillId="0" borderId="62" xfId="53" applyNumberFormat="1" applyFont="1" applyFill="1" applyBorder="1" applyAlignment="1">
      <alignment horizontal="left" vertical="center" wrapText="1"/>
      <protection/>
    </xf>
    <xf numFmtId="0" fontId="7" fillId="0" borderId="21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25" fillId="0" borderId="21" xfId="53" applyFont="1" applyFill="1" applyBorder="1" applyAlignment="1">
      <alignment horizontal="center" vertical="center" wrapText="1"/>
      <protection/>
    </xf>
    <xf numFmtId="0" fontId="25" fillId="0" borderId="38" xfId="53" applyFont="1" applyFill="1" applyBorder="1" applyAlignment="1">
      <alignment horizontal="center" vertical="center" wrapText="1"/>
      <protection/>
    </xf>
    <xf numFmtId="0" fontId="25" fillId="0" borderId="108" xfId="53" applyFont="1" applyFill="1" applyBorder="1" applyAlignment="1">
      <alignment horizontal="center" vertical="center" wrapText="1"/>
      <protection/>
    </xf>
    <xf numFmtId="0" fontId="25" fillId="0" borderId="109" xfId="53" applyFont="1" applyFill="1" applyBorder="1" applyAlignment="1">
      <alignment horizontal="center" vertical="center" wrapText="1"/>
      <protection/>
    </xf>
    <xf numFmtId="0" fontId="25" fillId="0" borderId="73" xfId="53" applyFont="1" applyFill="1" applyBorder="1" applyAlignment="1">
      <alignment horizontal="center" vertical="center" wrapText="1"/>
      <protection/>
    </xf>
    <xf numFmtId="0" fontId="25" fillId="0" borderId="62" xfId="53" applyFont="1" applyFill="1" applyBorder="1" applyAlignment="1">
      <alignment horizontal="center" vertical="center" wrapText="1"/>
      <protection/>
    </xf>
    <xf numFmtId="0" fontId="7" fillId="0" borderId="10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09" xfId="0" applyFont="1" applyFill="1" applyBorder="1" applyAlignment="1">
      <alignment horizontal="center" vertical="center" wrapText="1"/>
    </xf>
    <xf numFmtId="0" fontId="3" fillId="0" borderId="21" xfId="53" applyFont="1" applyBorder="1" applyAlignment="1">
      <alignment horizontal="center" vertical="center" wrapText="1"/>
      <protection/>
    </xf>
    <xf numFmtId="0" fontId="3" fillId="0" borderId="50" xfId="53" applyFont="1" applyBorder="1" applyAlignment="1">
      <alignment horizontal="center" vertical="center" wrapText="1"/>
      <protection/>
    </xf>
    <xf numFmtId="0" fontId="3" fillId="0" borderId="38" xfId="53" applyFont="1" applyBorder="1" applyAlignment="1">
      <alignment horizontal="center" vertical="center" wrapText="1"/>
      <protection/>
    </xf>
    <xf numFmtId="0" fontId="3" fillId="0" borderId="108" xfId="53" applyFont="1" applyBorder="1" applyAlignment="1">
      <alignment horizontal="center" vertical="center" wrapText="1"/>
      <protection/>
    </xf>
    <xf numFmtId="0" fontId="3" fillId="0" borderId="0" xfId="53" applyFont="1" applyBorder="1" applyAlignment="1">
      <alignment horizontal="center" vertical="center" wrapText="1"/>
      <protection/>
    </xf>
    <xf numFmtId="0" fontId="3" fillId="0" borderId="109" xfId="53" applyFont="1" applyBorder="1" applyAlignment="1">
      <alignment horizontal="center" vertical="center" wrapText="1"/>
      <protection/>
    </xf>
    <xf numFmtId="0" fontId="3" fillId="0" borderId="73" xfId="53" applyFont="1" applyBorder="1" applyAlignment="1">
      <alignment horizontal="center" vertical="center" wrapText="1"/>
      <protection/>
    </xf>
    <xf numFmtId="0" fontId="3" fillId="0" borderId="65" xfId="53" applyFont="1" applyBorder="1" applyAlignment="1">
      <alignment horizontal="center" vertical="center" wrapText="1"/>
      <protection/>
    </xf>
    <xf numFmtId="0" fontId="3" fillId="0" borderId="62" xfId="53" applyFont="1" applyBorder="1" applyAlignment="1">
      <alignment horizontal="center" vertical="center" wrapText="1"/>
      <protection/>
    </xf>
    <xf numFmtId="0" fontId="26" fillId="0" borderId="110" xfId="0" applyFont="1" applyFill="1" applyBorder="1" applyAlignment="1">
      <alignment horizontal="center" wrapText="1"/>
    </xf>
    <xf numFmtId="0" fontId="26" fillId="0" borderId="106" xfId="0" applyFont="1" applyFill="1" applyBorder="1" applyAlignment="1">
      <alignment horizontal="center" wrapText="1"/>
    </xf>
    <xf numFmtId="0" fontId="26" fillId="0" borderId="104" xfId="0" applyFont="1" applyFill="1" applyBorder="1" applyAlignment="1">
      <alignment horizontal="center" wrapText="1"/>
    </xf>
    <xf numFmtId="0" fontId="26" fillId="0" borderId="105" xfId="0" applyFont="1" applyFill="1" applyBorder="1" applyAlignment="1">
      <alignment horizontal="center" wrapText="1"/>
    </xf>
    <xf numFmtId="0" fontId="7" fillId="0" borderId="21" xfId="53" applyFont="1" applyBorder="1" applyAlignment="1">
      <alignment horizontal="center" vertical="center" wrapText="1"/>
      <protection/>
    </xf>
    <xf numFmtId="0" fontId="7" fillId="0" borderId="50" xfId="53" applyFont="1" applyBorder="1" applyAlignment="1">
      <alignment horizontal="center" vertical="center" wrapText="1"/>
      <protection/>
    </xf>
    <xf numFmtId="0" fontId="7" fillId="0" borderId="38" xfId="53" applyFont="1" applyBorder="1" applyAlignment="1">
      <alignment horizontal="center" vertical="center" wrapText="1"/>
      <protection/>
    </xf>
    <xf numFmtId="0" fontId="7" fillId="0" borderId="108" xfId="53" applyFont="1" applyBorder="1" applyAlignment="1">
      <alignment horizontal="center" vertical="center" wrapText="1"/>
      <protection/>
    </xf>
    <xf numFmtId="0" fontId="7" fillId="0" borderId="0" xfId="53" applyFont="1" applyBorder="1" applyAlignment="1">
      <alignment horizontal="center" vertical="center" wrapText="1"/>
      <protection/>
    </xf>
    <xf numFmtId="0" fontId="7" fillId="0" borderId="109" xfId="53" applyFont="1" applyBorder="1" applyAlignment="1">
      <alignment horizontal="center" vertical="center" wrapText="1"/>
      <protection/>
    </xf>
    <xf numFmtId="0" fontId="7" fillId="0" borderId="73" xfId="53" applyFont="1" applyBorder="1" applyAlignment="1">
      <alignment horizontal="center" vertical="center" wrapText="1"/>
      <protection/>
    </xf>
    <xf numFmtId="0" fontId="7" fillId="0" borderId="65" xfId="53" applyFont="1" applyBorder="1" applyAlignment="1">
      <alignment horizontal="center" vertical="center" wrapText="1"/>
      <protection/>
    </xf>
    <xf numFmtId="0" fontId="7" fillId="0" borderId="62" xfId="53" applyFont="1" applyBorder="1" applyAlignment="1">
      <alignment horizontal="center" vertical="center" wrapText="1"/>
      <protection/>
    </xf>
    <xf numFmtId="49" fontId="26" fillId="0" borderId="14" xfId="53" applyNumberFormat="1" applyFont="1" applyFill="1" applyBorder="1" applyAlignment="1" applyProtection="1">
      <alignment horizontal="left" vertical="center" wrapText="1"/>
      <protection locked="0"/>
    </xf>
    <xf numFmtId="49" fontId="26" fillId="0" borderId="40" xfId="53" applyNumberFormat="1" applyFont="1" applyFill="1" applyBorder="1" applyAlignment="1" applyProtection="1">
      <alignment horizontal="left" vertical="center" wrapText="1"/>
      <protection locked="0"/>
    </xf>
    <xf numFmtId="49" fontId="26" fillId="0" borderId="13" xfId="53" applyNumberFormat="1" applyFont="1" applyFill="1" applyBorder="1" applyAlignment="1" applyProtection="1">
      <alignment horizontal="left" vertical="center" wrapText="1"/>
      <protection locked="0"/>
    </xf>
    <xf numFmtId="0" fontId="4" fillId="0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wrapText="1"/>
    </xf>
    <xf numFmtId="49" fontId="26" fillId="0" borderId="10" xfId="53" applyNumberFormat="1" applyFont="1" applyFill="1" applyBorder="1" applyAlignment="1">
      <alignment horizontal="left" vertical="center" wrapText="1"/>
      <protection/>
    </xf>
    <xf numFmtId="0" fontId="26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188" fontId="4" fillId="24" borderId="19" xfId="0" applyNumberFormat="1" applyFont="1" applyFill="1" applyBorder="1" applyAlignment="1" applyProtection="1">
      <alignment horizontal="center" vertical="center" textRotation="90" wrapText="1"/>
      <protection/>
    </xf>
    <xf numFmtId="188" fontId="4" fillId="24" borderId="82" xfId="0" applyNumberFormat="1" applyFont="1" applyFill="1" applyBorder="1" applyAlignment="1" applyProtection="1">
      <alignment horizontal="center" vertical="center" textRotation="90" wrapText="1"/>
      <protection/>
    </xf>
    <xf numFmtId="188" fontId="4" fillId="24" borderId="111" xfId="0" applyNumberFormat="1" applyFont="1" applyFill="1" applyBorder="1" applyAlignment="1" applyProtection="1">
      <alignment horizontal="center" vertical="center" textRotation="90" wrapText="1"/>
      <protection/>
    </xf>
    <xf numFmtId="49" fontId="4" fillId="24" borderId="112" xfId="0" applyNumberFormat="1" applyFont="1" applyFill="1" applyBorder="1" applyAlignment="1" applyProtection="1">
      <alignment horizontal="center" vertical="center" textRotation="90"/>
      <protection/>
    </xf>
    <xf numFmtId="49" fontId="4" fillId="24" borderId="82" xfId="0" applyNumberFormat="1" applyFont="1" applyFill="1" applyBorder="1" applyAlignment="1" applyProtection="1">
      <alignment horizontal="center" vertical="center" textRotation="90"/>
      <protection/>
    </xf>
    <xf numFmtId="49" fontId="4" fillId="24" borderId="111" xfId="0" applyNumberFormat="1" applyFont="1" applyFill="1" applyBorder="1" applyAlignment="1" applyProtection="1">
      <alignment horizontal="center" vertical="center" textRotation="90"/>
      <protection/>
    </xf>
    <xf numFmtId="188" fontId="4" fillId="24" borderId="18" xfId="0" applyNumberFormat="1" applyFont="1" applyFill="1" applyBorder="1" applyAlignment="1" applyProtection="1">
      <alignment horizontal="center" vertical="center" textRotation="90" wrapText="1"/>
      <protection/>
    </xf>
    <xf numFmtId="188" fontId="4" fillId="24" borderId="80" xfId="0" applyNumberFormat="1" applyFont="1" applyFill="1" applyBorder="1" applyAlignment="1" applyProtection="1">
      <alignment horizontal="center" vertical="center" textRotation="90" wrapText="1"/>
      <protection/>
    </xf>
    <xf numFmtId="188" fontId="4" fillId="24" borderId="32" xfId="0" applyNumberFormat="1" applyFont="1" applyFill="1" applyBorder="1" applyAlignment="1" applyProtection="1">
      <alignment horizontal="center" vertical="center" textRotation="90" wrapText="1"/>
      <protection/>
    </xf>
    <xf numFmtId="0" fontId="4" fillId="32" borderId="65" xfId="0" applyNumberFormat="1" applyFont="1" applyFill="1" applyBorder="1" applyAlignment="1" applyProtection="1">
      <alignment horizontal="center" vertical="center"/>
      <protection/>
    </xf>
    <xf numFmtId="188" fontId="3" fillId="24" borderId="55" xfId="0" applyNumberFormat="1" applyFont="1" applyFill="1" applyBorder="1" applyAlignment="1" applyProtection="1">
      <alignment horizontal="center" vertical="center"/>
      <protection/>
    </xf>
    <xf numFmtId="188" fontId="3" fillId="24" borderId="84" xfId="0" applyNumberFormat="1" applyFont="1" applyFill="1" applyBorder="1" applyAlignment="1" applyProtection="1">
      <alignment horizontal="center" vertical="center"/>
      <protection/>
    </xf>
    <xf numFmtId="188" fontId="4" fillId="24" borderId="14" xfId="0" applyNumberFormat="1" applyFont="1" applyFill="1" applyBorder="1" applyAlignment="1" applyProtection="1">
      <alignment horizontal="center" vertical="center"/>
      <protection/>
    </xf>
    <xf numFmtId="188" fontId="4" fillId="24" borderId="40" xfId="0" applyNumberFormat="1" applyFont="1" applyFill="1" applyBorder="1" applyAlignment="1" applyProtection="1">
      <alignment horizontal="center" vertical="center"/>
      <protection/>
    </xf>
    <xf numFmtId="188" fontId="4" fillId="24" borderId="13" xfId="0" applyNumberFormat="1" applyFont="1" applyFill="1" applyBorder="1" applyAlignment="1" applyProtection="1">
      <alignment horizontal="center" vertical="center"/>
      <protection/>
    </xf>
    <xf numFmtId="188" fontId="4" fillId="24" borderId="21" xfId="0" applyNumberFormat="1" applyFont="1" applyFill="1" applyBorder="1" applyAlignment="1" applyProtection="1">
      <alignment horizontal="center" vertical="center" textRotation="90" wrapText="1"/>
      <protection/>
    </xf>
    <xf numFmtId="188" fontId="4" fillId="24" borderId="83" xfId="0" applyNumberFormat="1" applyFont="1" applyFill="1" applyBorder="1" applyAlignment="1" applyProtection="1">
      <alignment horizontal="center" vertical="center" textRotation="90" wrapText="1"/>
      <protection/>
    </xf>
    <xf numFmtId="188" fontId="4" fillId="24" borderId="33" xfId="0" applyNumberFormat="1" applyFont="1" applyFill="1" applyBorder="1" applyAlignment="1" applyProtection="1">
      <alignment horizontal="center" vertical="center" textRotation="90" wrapText="1"/>
      <protection/>
    </xf>
    <xf numFmtId="0" fontId="6" fillId="24" borderId="37" xfId="0" applyFont="1" applyFill="1" applyBorder="1" applyAlignment="1" applyProtection="1">
      <alignment horizontal="right" vertical="center"/>
      <protection/>
    </xf>
    <xf numFmtId="188" fontId="4" fillId="24" borderId="113" xfId="0" applyNumberFormat="1" applyFont="1" applyFill="1" applyBorder="1" applyAlignment="1" applyProtection="1">
      <alignment horizontal="center" vertical="center" textRotation="90" wrapText="1"/>
      <protection/>
    </xf>
    <xf numFmtId="188" fontId="4" fillId="24" borderId="48" xfId="0" applyNumberFormat="1" applyFont="1" applyFill="1" applyBorder="1" applyAlignment="1" applyProtection="1">
      <alignment horizontal="center" vertical="center" wrapText="1"/>
      <protection/>
    </xf>
    <xf numFmtId="188" fontId="4" fillId="24" borderId="47" xfId="0" applyNumberFormat="1" applyFont="1" applyFill="1" applyBorder="1" applyAlignment="1" applyProtection="1">
      <alignment horizontal="center" vertical="center" wrapText="1"/>
      <protection/>
    </xf>
    <xf numFmtId="188" fontId="4" fillId="24" borderId="75" xfId="0" applyNumberFormat="1" applyFont="1" applyFill="1" applyBorder="1" applyAlignment="1">
      <alignment horizontal="center" vertical="center" textRotation="90" wrapText="1"/>
    </xf>
    <xf numFmtId="188" fontId="4" fillId="24" borderId="79" xfId="0" applyNumberFormat="1" applyFont="1" applyFill="1" applyBorder="1" applyAlignment="1">
      <alignment horizontal="center" vertical="center" textRotation="90" wrapText="1"/>
    </xf>
    <xf numFmtId="188" fontId="4" fillId="24" borderId="114" xfId="0" applyNumberFormat="1" applyFont="1" applyFill="1" applyBorder="1" applyAlignment="1">
      <alignment horizontal="center" vertical="center" textRotation="90" wrapText="1"/>
    </xf>
    <xf numFmtId="0" fontId="2" fillId="0" borderId="65" xfId="0" applyFont="1" applyFill="1" applyBorder="1" applyAlignment="1">
      <alignment horizontal="center"/>
    </xf>
    <xf numFmtId="188" fontId="4" fillId="24" borderId="75" xfId="0" applyNumberFormat="1" applyFont="1" applyFill="1" applyBorder="1" applyAlignment="1" applyProtection="1">
      <alignment horizontal="center" vertical="center" textRotation="90" wrapText="1"/>
      <protection/>
    </xf>
    <xf numFmtId="188" fontId="4" fillId="24" borderId="79" xfId="0" applyNumberFormat="1" applyFont="1" applyFill="1" applyBorder="1" applyAlignment="1" applyProtection="1">
      <alignment horizontal="center" vertical="center" textRotation="90" wrapText="1"/>
      <protection/>
    </xf>
    <xf numFmtId="188" fontId="4" fillId="24" borderId="54" xfId="0" applyNumberFormat="1" applyFont="1" applyFill="1" applyBorder="1" applyAlignment="1" applyProtection="1">
      <alignment horizontal="center" vertical="center" textRotation="90" wrapText="1"/>
      <protection/>
    </xf>
    <xf numFmtId="188" fontId="4" fillId="24" borderId="115" xfId="0" applyNumberFormat="1" applyFont="1" applyFill="1" applyBorder="1" applyAlignment="1" applyProtection="1">
      <alignment horizontal="center" vertical="center"/>
      <protection/>
    </xf>
    <xf numFmtId="188" fontId="4" fillId="24" borderId="83" xfId="0" applyNumberFormat="1" applyFont="1" applyFill="1" applyBorder="1" applyAlignment="1" applyProtection="1">
      <alignment horizontal="center" vertical="center"/>
      <protection/>
    </xf>
    <xf numFmtId="188" fontId="4" fillId="24" borderId="33" xfId="0" applyNumberFormat="1" applyFont="1" applyFill="1" applyBorder="1" applyAlignment="1" applyProtection="1">
      <alignment horizontal="center" vertical="center"/>
      <protection/>
    </xf>
    <xf numFmtId="188" fontId="4" fillId="24" borderId="57" xfId="0" applyNumberFormat="1" applyFont="1" applyFill="1" applyBorder="1" applyAlignment="1" applyProtection="1">
      <alignment horizontal="right" vertical="center" wrapText="1"/>
      <protection/>
    </xf>
    <xf numFmtId="188" fontId="4" fillId="24" borderId="116" xfId="0" applyNumberFormat="1" applyFont="1" applyFill="1" applyBorder="1" applyAlignment="1" applyProtection="1">
      <alignment horizontal="right" vertical="center" wrapText="1"/>
      <protection/>
    </xf>
    <xf numFmtId="188" fontId="4" fillId="24" borderId="72" xfId="0" applyNumberFormat="1" applyFont="1" applyFill="1" applyBorder="1" applyAlignment="1" applyProtection="1">
      <alignment horizontal="right" vertical="center" wrapText="1"/>
      <protection/>
    </xf>
    <xf numFmtId="188" fontId="4" fillId="24" borderId="62" xfId="0" applyNumberFormat="1" applyFont="1" applyFill="1" applyBorder="1" applyAlignment="1" applyProtection="1">
      <alignment horizontal="right" vertical="center" wrapText="1"/>
      <protection/>
    </xf>
    <xf numFmtId="188" fontId="2" fillId="24" borderId="115" xfId="0" applyNumberFormat="1" applyFont="1" applyFill="1" applyBorder="1" applyAlignment="1" applyProtection="1">
      <alignment horizontal="center" vertical="center"/>
      <protection/>
    </xf>
    <xf numFmtId="188" fontId="2" fillId="24" borderId="83" xfId="0" applyNumberFormat="1" applyFont="1" applyFill="1" applyBorder="1" applyAlignment="1" applyProtection="1">
      <alignment horizontal="center" vertical="center"/>
      <protection/>
    </xf>
    <xf numFmtId="188" fontId="2" fillId="24" borderId="33" xfId="0" applyNumberFormat="1" applyFont="1" applyFill="1" applyBorder="1" applyAlignment="1" applyProtection="1">
      <alignment horizontal="center" vertical="center"/>
      <protection/>
    </xf>
    <xf numFmtId="188" fontId="2" fillId="24" borderId="18" xfId="0" applyNumberFormat="1" applyFont="1" applyFill="1" applyBorder="1" applyAlignment="1" applyProtection="1">
      <alignment horizontal="center" vertical="center" textRotation="90" wrapText="1"/>
      <protection/>
    </xf>
    <xf numFmtId="188" fontId="2" fillId="24" borderId="80" xfId="0" applyNumberFormat="1" applyFont="1" applyFill="1" applyBorder="1" applyAlignment="1" applyProtection="1">
      <alignment horizontal="center" vertical="center" textRotation="90" wrapText="1"/>
      <protection/>
    </xf>
    <xf numFmtId="188" fontId="2" fillId="24" borderId="32" xfId="0" applyNumberFormat="1" applyFont="1" applyFill="1" applyBorder="1" applyAlignment="1" applyProtection="1">
      <alignment horizontal="center" vertical="center" textRotation="90" wrapText="1"/>
      <protection/>
    </xf>
    <xf numFmtId="188" fontId="2" fillId="24" borderId="113" xfId="0" applyNumberFormat="1" applyFont="1" applyFill="1" applyBorder="1" applyAlignment="1" applyProtection="1">
      <alignment horizontal="center" vertical="center" textRotation="90" wrapText="1"/>
      <protection/>
    </xf>
    <xf numFmtId="188" fontId="2" fillId="24" borderId="48" xfId="0" applyNumberFormat="1" applyFont="1" applyFill="1" applyBorder="1" applyAlignment="1" applyProtection="1">
      <alignment horizontal="center" vertical="center" wrapText="1"/>
      <protection/>
    </xf>
    <xf numFmtId="188" fontId="2" fillId="24" borderId="47" xfId="0" applyNumberFormat="1" applyFont="1" applyFill="1" applyBorder="1" applyAlignment="1" applyProtection="1">
      <alignment horizontal="center" vertical="center" wrapText="1"/>
      <protection/>
    </xf>
    <xf numFmtId="0" fontId="3" fillId="24" borderId="37" xfId="0" applyFont="1" applyFill="1" applyBorder="1" applyAlignment="1" applyProtection="1">
      <alignment horizontal="right" vertical="center"/>
      <protection/>
    </xf>
    <xf numFmtId="0" fontId="104" fillId="24" borderId="10" xfId="0" applyFont="1" applyFill="1" applyBorder="1" applyAlignment="1">
      <alignment horizontal="center"/>
    </xf>
    <xf numFmtId="188" fontId="2" fillId="24" borderId="75" xfId="0" applyNumberFormat="1" applyFont="1" applyFill="1" applyBorder="1" applyAlignment="1">
      <alignment horizontal="center" vertical="center" textRotation="90" wrapText="1"/>
    </xf>
    <xf numFmtId="188" fontId="2" fillId="24" borderId="79" xfId="0" applyNumberFormat="1" applyFont="1" applyFill="1" applyBorder="1" applyAlignment="1">
      <alignment horizontal="center" vertical="center" textRotation="90" wrapText="1"/>
    </xf>
    <xf numFmtId="188" fontId="2" fillId="24" borderId="114" xfId="0" applyNumberFormat="1" applyFont="1" applyFill="1" applyBorder="1" applyAlignment="1">
      <alignment horizontal="center" vertical="center" textRotation="90" wrapText="1"/>
    </xf>
    <xf numFmtId="188" fontId="2" fillId="24" borderId="57" xfId="0" applyNumberFormat="1" applyFont="1" applyFill="1" applyBorder="1" applyAlignment="1" applyProtection="1">
      <alignment horizontal="right" vertical="center" wrapText="1"/>
      <protection/>
    </xf>
    <xf numFmtId="188" fontId="2" fillId="24" borderId="116" xfId="0" applyNumberFormat="1" applyFont="1" applyFill="1" applyBorder="1" applyAlignment="1" applyProtection="1">
      <alignment horizontal="right" vertical="center" wrapText="1"/>
      <protection/>
    </xf>
    <xf numFmtId="188" fontId="2" fillId="24" borderId="72" xfId="0" applyNumberFormat="1" applyFont="1" applyFill="1" applyBorder="1" applyAlignment="1" applyProtection="1">
      <alignment horizontal="right" vertical="center" wrapText="1"/>
      <protection/>
    </xf>
    <xf numFmtId="188" fontId="2" fillId="24" borderId="62" xfId="0" applyNumberFormat="1" applyFont="1" applyFill="1" applyBorder="1" applyAlignment="1" applyProtection="1">
      <alignment horizontal="right" vertical="center" wrapText="1"/>
      <protection/>
    </xf>
    <xf numFmtId="188" fontId="2" fillId="24" borderId="19" xfId="0" applyNumberFormat="1" applyFont="1" applyFill="1" applyBorder="1" applyAlignment="1" applyProtection="1">
      <alignment horizontal="center" vertical="center" textRotation="90" wrapText="1"/>
      <protection/>
    </xf>
    <xf numFmtId="188" fontId="2" fillId="24" borderId="82" xfId="0" applyNumberFormat="1" applyFont="1" applyFill="1" applyBorder="1" applyAlignment="1" applyProtection="1">
      <alignment horizontal="center" vertical="center" textRotation="90" wrapText="1"/>
      <protection/>
    </xf>
    <xf numFmtId="188" fontId="2" fillId="24" borderId="111" xfId="0" applyNumberFormat="1" applyFont="1" applyFill="1" applyBorder="1" applyAlignment="1" applyProtection="1">
      <alignment horizontal="center" vertical="center" textRotation="90" wrapText="1"/>
      <protection/>
    </xf>
    <xf numFmtId="188" fontId="2" fillId="24" borderId="14" xfId="0" applyNumberFormat="1" applyFont="1" applyFill="1" applyBorder="1" applyAlignment="1" applyProtection="1">
      <alignment horizontal="center" vertical="center"/>
      <protection/>
    </xf>
    <xf numFmtId="188" fontId="2" fillId="24" borderId="40" xfId="0" applyNumberFormat="1" applyFont="1" applyFill="1" applyBorder="1" applyAlignment="1" applyProtection="1">
      <alignment horizontal="center" vertical="center"/>
      <protection/>
    </xf>
    <xf numFmtId="188" fontId="2" fillId="24" borderId="13" xfId="0" applyNumberFormat="1" applyFont="1" applyFill="1" applyBorder="1" applyAlignment="1" applyProtection="1">
      <alignment horizontal="center" vertical="center"/>
      <protection/>
    </xf>
    <xf numFmtId="188" fontId="2" fillId="24" borderId="21" xfId="0" applyNumberFormat="1" applyFont="1" applyFill="1" applyBorder="1" applyAlignment="1" applyProtection="1">
      <alignment horizontal="center" vertical="center" textRotation="90" wrapText="1"/>
      <protection/>
    </xf>
    <xf numFmtId="188" fontId="2" fillId="24" borderId="83" xfId="0" applyNumberFormat="1" applyFont="1" applyFill="1" applyBorder="1" applyAlignment="1" applyProtection="1">
      <alignment horizontal="center" vertical="center" textRotation="90" wrapText="1"/>
      <protection/>
    </xf>
    <xf numFmtId="188" fontId="2" fillId="24" borderId="33" xfId="0" applyNumberFormat="1" applyFont="1" applyFill="1" applyBorder="1" applyAlignment="1" applyProtection="1">
      <alignment horizontal="center" vertical="center" textRotation="90" wrapText="1"/>
      <protection/>
    </xf>
    <xf numFmtId="49" fontId="2" fillId="24" borderId="112" xfId="0" applyNumberFormat="1" applyFont="1" applyFill="1" applyBorder="1" applyAlignment="1" applyProtection="1">
      <alignment horizontal="center" vertical="center" textRotation="90"/>
      <protection/>
    </xf>
    <xf numFmtId="49" fontId="2" fillId="24" borderId="82" xfId="0" applyNumberFormat="1" applyFont="1" applyFill="1" applyBorder="1" applyAlignment="1" applyProtection="1">
      <alignment horizontal="center" vertical="center" textRotation="90"/>
      <protection/>
    </xf>
    <xf numFmtId="49" fontId="2" fillId="24" borderId="111" xfId="0" applyNumberFormat="1" applyFont="1" applyFill="1" applyBorder="1" applyAlignment="1" applyProtection="1">
      <alignment horizontal="center" vertical="center" textRotation="90"/>
      <protection/>
    </xf>
    <xf numFmtId="188" fontId="2" fillId="24" borderId="75" xfId="0" applyNumberFormat="1" applyFont="1" applyFill="1" applyBorder="1" applyAlignment="1" applyProtection="1">
      <alignment horizontal="center" vertical="center" textRotation="90" wrapText="1"/>
      <protection/>
    </xf>
    <xf numFmtId="188" fontId="2" fillId="24" borderId="79" xfId="0" applyNumberFormat="1" applyFont="1" applyFill="1" applyBorder="1" applyAlignment="1" applyProtection="1">
      <alignment horizontal="center" vertical="center" textRotation="90" wrapText="1"/>
      <protection/>
    </xf>
    <xf numFmtId="188" fontId="2" fillId="24" borderId="54" xfId="0" applyNumberFormat="1" applyFont="1" applyFill="1" applyBorder="1" applyAlignment="1" applyProtection="1">
      <alignment horizontal="center" vertical="center" textRotation="90" wrapText="1"/>
      <protection/>
    </xf>
    <xf numFmtId="0" fontId="3" fillId="24" borderId="54" xfId="0" applyFont="1" applyFill="1" applyBorder="1" applyAlignment="1" applyProtection="1">
      <alignment horizontal="right" vertical="center"/>
      <protection/>
    </xf>
    <xf numFmtId="0" fontId="2" fillId="24" borderId="43" xfId="0" applyNumberFormat="1" applyFont="1" applyFill="1" applyBorder="1" applyAlignment="1" applyProtection="1">
      <alignment horizontal="center" vertical="center"/>
      <protection/>
    </xf>
    <xf numFmtId="0" fontId="2" fillId="32" borderId="47" xfId="0" applyNumberFormat="1" applyFont="1" applyFill="1" applyBorder="1" applyAlignment="1" applyProtection="1">
      <alignment horizontal="center" vertical="center"/>
      <protection/>
    </xf>
    <xf numFmtId="0" fontId="2" fillId="32" borderId="65" xfId="0" applyNumberFormat="1" applyFont="1" applyFill="1" applyBorder="1" applyAlignment="1" applyProtection="1">
      <alignment horizontal="center" vertical="center"/>
      <protection/>
    </xf>
    <xf numFmtId="0" fontId="4" fillId="32" borderId="47" xfId="0" applyNumberFormat="1" applyFont="1" applyFill="1" applyBorder="1" applyAlignment="1" applyProtection="1">
      <alignment horizontal="center" vertical="center"/>
      <protection/>
    </xf>
    <xf numFmtId="0" fontId="4" fillId="32" borderId="52" xfId="0" applyNumberFormat="1" applyFont="1" applyFill="1" applyBorder="1" applyAlignment="1" applyProtection="1">
      <alignment horizontal="center" vertical="center"/>
      <protection/>
    </xf>
    <xf numFmtId="0" fontId="71" fillId="24" borderId="10" xfId="0" applyFont="1" applyFill="1" applyBorder="1" applyAlignment="1">
      <alignment horizontal="center"/>
    </xf>
    <xf numFmtId="0" fontId="2" fillId="32" borderId="52" xfId="0" applyNumberFormat="1" applyFont="1" applyFill="1" applyBorder="1" applyAlignment="1" applyProtection="1">
      <alignment horizontal="center" vertical="center"/>
      <protection/>
    </xf>
    <xf numFmtId="0" fontId="3" fillId="24" borderId="117" xfId="0" applyFont="1" applyFill="1" applyBorder="1" applyAlignment="1">
      <alignment horizontal="center" vertical="center" wrapText="1"/>
    </xf>
    <xf numFmtId="0" fontId="3" fillId="24" borderId="30" xfId="0" applyFont="1" applyFill="1" applyBorder="1" applyAlignment="1">
      <alignment horizontal="center" vertical="center" wrapText="1"/>
    </xf>
    <xf numFmtId="0" fontId="3" fillId="24" borderId="35" xfId="0" applyFont="1" applyFill="1" applyBorder="1" applyAlignment="1" applyProtection="1">
      <alignment horizontal="right" vertical="center"/>
      <protection/>
    </xf>
    <xf numFmtId="0" fontId="3" fillId="24" borderId="30" xfId="0" applyFont="1" applyFill="1" applyBorder="1" applyAlignment="1" applyProtection="1">
      <alignment horizontal="right" vertical="center"/>
      <protection/>
    </xf>
    <xf numFmtId="0" fontId="3" fillId="24" borderId="36" xfId="0" applyFont="1" applyFill="1" applyBorder="1" applyAlignment="1" applyProtection="1">
      <alignment horizontal="right" vertical="center"/>
      <protection/>
    </xf>
    <xf numFmtId="0" fontId="3" fillId="32" borderId="54" xfId="0" applyFont="1" applyFill="1" applyBorder="1" applyAlignment="1" applyProtection="1">
      <alignment horizontal="right" vertical="center"/>
      <protection/>
    </xf>
    <xf numFmtId="0" fontId="3" fillId="32" borderId="37" xfId="0" applyFont="1" applyFill="1" applyBorder="1" applyAlignment="1" applyProtection="1">
      <alignment horizontal="right" vertical="center"/>
      <protection/>
    </xf>
    <xf numFmtId="188" fontId="4" fillId="32" borderId="75" xfId="0" applyNumberFormat="1" applyFont="1" applyFill="1" applyBorder="1" applyAlignment="1" applyProtection="1">
      <alignment horizontal="center" vertical="center" textRotation="90" wrapText="1"/>
      <protection/>
    </xf>
    <xf numFmtId="188" fontId="4" fillId="32" borderId="79" xfId="0" applyNumberFormat="1" applyFont="1" applyFill="1" applyBorder="1" applyAlignment="1" applyProtection="1">
      <alignment horizontal="center" vertical="center" textRotation="90" wrapText="1"/>
      <protection/>
    </xf>
    <xf numFmtId="188" fontId="4" fillId="32" borderId="54" xfId="0" applyNumberFormat="1" applyFont="1" applyFill="1" applyBorder="1" applyAlignment="1" applyProtection="1">
      <alignment horizontal="center" vertical="center" textRotation="90" wrapText="1"/>
      <protection/>
    </xf>
    <xf numFmtId="188" fontId="4" fillId="32" borderId="18" xfId="0" applyNumberFormat="1" applyFont="1" applyFill="1" applyBorder="1" applyAlignment="1" applyProtection="1">
      <alignment horizontal="center" vertical="center" textRotation="90" wrapText="1"/>
      <protection/>
    </xf>
    <xf numFmtId="188" fontId="4" fillId="32" borderId="80" xfId="0" applyNumberFormat="1" applyFont="1" applyFill="1" applyBorder="1" applyAlignment="1" applyProtection="1">
      <alignment horizontal="center" vertical="center" textRotation="90" wrapText="1"/>
      <protection/>
    </xf>
    <xf numFmtId="188" fontId="4" fillId="32" borderId="32" xfId="0" applyNumberFormat="1" applyFont="1" applyFill="1" applyBorder="1" applyAlignment="1" applyProtection="1">
      <alignment horizontal="center" vertical="center" textRotation="90" wrapText="1"/>
      <protection/>
    </xf>
    <xf numFmtId="188" fontId="4" fillId="32" borderId="115" xfId="0" applyNumberFormat="1" applyFont="1" applyFill="1" applyBorder="1" applyAlignment="1" applyProtection="1">
      <alignment horizontal="center" vertical="center"/>
      <protection/>
    </xf>
    <xf numFmtId="188" fontId="4" fillId="32" borderId="83" xfId="0" applyNumberFormat="1" applyFont="1" applyFill="1" applyBorder="1" applyAlignment="1" applyProtection="1">
      <alignment horizontal="center" vertical="center"/>
      <protection/>
    </xf>
    <xf numFmtId="188" fontId="4" fillId="32" borderId="33" xfId="0" applyNumberFormat="1" applyFont="1" applyFill="1" applyBorder="1" applyAlignment="1" applyProtection="1">
      <alignment horizontal="center" vertical="center"/>
      <protection/>
    </xf>
    <xf numFmtId="188" fontId="4" fillId="32" borderId="57" xfId="0" applyNumberFormat="1" applyFont="1" applyFill="1" applyBorder="1" applyAlignment="1" applyProtection="1">
      <alignment horizontal="right" vertical="center" wrapText="1"/>
      <protection/>
    </xf>
    <xf numFmtId="188" fontId="4" fillId="32" borderId="116" xfId="0" applyNumberFormat="1" applyFont="1" applyFill="1" applyBorder="1" applyAlignment="1" applyProtection="1">
      <alignment horizontal="right" vertical="center" wrapText="1"/>
      <protection/>
    </xf>
    <xf numFmtId="188" fontId="4" fillId="32" borderId="72" xfId="0" applyNumberFormat="1" applyFont="1" applyFill="1" applyBorder="1" applyAlignment="1" applyProtection="1">
      <alignment horizontal="right" vertical="center" wrapText="1"/>
      <protection/>
    </xf>
    <xf numFmtId="188" fontId="4" fillId="32" borderId="62" xfId="0" applyNumberFormat="1" applyFont="1" applyFill="1" applyBorder="1" applyAlignment="1" applyProtection="1">
      <alignment horizontal="right" vertical="center" wrapText="1"/>
      <protection/>
    </xf>
    <xf numFmtId="188" fontId="3" fillId="32" borderId="55" xfId="0" applyNumberFormat="1" applyFont="1" applyFill="1" applyBorder="1" applyAlignment="1" applyProtection="1">
      <alignment horizontal="center" vertical="center"/>
      <protection/>
    </xf>
    <xf numFmtId="188" fontId="3" fillId="32" borderId="84" xfId="0" applyNumberFormat="1" applyFont="1" applyFill="1" applyBorder="1" applyAlignment="1" applyProtection="1">
      <alignment horizontal="center" vertical="center"/>
      <protection/>
    </xf>
    <xf numFmtId="188" fontId="4" fillId="32" borderId="19" xfId="0" applyNumberFormat="1" applyFont="1" applyFill="1" applyBorder="1" applyAlignment="1" applyProtection="1">
      <alignment horizontal="center" vertical="center" textRotation="90" wrapText="1"/>
      <protection/>
    </xf>
    <xf numFmtId="188" fontId="4" fillId="32" borderId="82" xfId="0" applyNumberFormat="1" applyFont="1" applyFill="1" applyBorder="1" applyAlignment="1" applyProtection="1">
      <alignment horizontal="center" vertical="center" textRotation="90" wrapText="1"/>
      <protection/>
    </xf>
    <xf numFmtId="188" fontId="4" fillId="32" borderId="111" xfId="0" applyNumberFormat="1" applyFont="1" applyFill="1" applyBorder="1" applyAlignment="1" applyProtection="1">
      <alignment horizontal="center" vertical="center" textRotation="90" wrapText="1"/>
      <protection/>
    </xf>
    <xf numFmtId="188" fontId="4" fillId="32" borderId="14" xfId="0" applyNumberFormat="1" applyFont="1" applyFill="1" applyBorder="1" applyAlignment="1" applyProtection="1">
      <alignment horizontal="center" vertical="center"/>
      <protection/>
    </xf>
    <xf numFmtId="188" fontId="4" fillId="32" borderId="40" xfId="0" applyNumberFormat="1" applyFont="1" applyFill="1" applyBorder="1" applyAlignment="1" applyProtection="1">
      <alignment horizontal="center" vertical="center"/>
      <protection/>
    </xf>
    <xf numFmtId="188" fontId="4" fillId="32" borderId="13" xfId="0" applyNumberFormat="1" applyFont="1" applyFill="1" applyBorder="1" applyAlignment="1" applyProtection="1">
      <alignment horizontal="center" vertical="center"/>
      <protection/>
    </xf>
    <xf numFmtId="188" fontId="4" fillId="32" borderId="21" xfId="0" applyNumberFormat="1" applyFont="1" applyFill="1" applyBorder="1" applyAlignment="1" applyProtection="1">
      <alignment horizontal="center" vertical="center" textRotation="90" wrapText="1"/>
      <protection/>
    </xf>
    <xf numFmtId="188" fontId="4" fillId="32" borderId="83" xfId="0" applyNumberFormat="1" applyFont="1" applyFill="1" applyBorder="1" applyAlignment="1" applyProtection="1">
      <alignment horizontal="center" vertical="center" textRotation="90" wrapText="1"/>
      <protection/>
    </xf>
    <xf numFmtId="188" fontId="4" fillId="32" borderId="33" xfId="0" applyNumberFormat="1" applyFont="1" applyFill="1" applyBorder="1" applyAlignment="1" applyProtection="1">
      <alignment horizontal="center" vertical="center" textRotation="90" wrapText="1"/>
      <protection/>
    </xf>
    <xf numFmtId="188" fontId="4" fillId="32" borderId="48" xfId="0" applyNumberFormat="1" applyFont="1" applyFill="1" applyBorder="1" applyAlignment="1" applyProtection="1">
      <alignment horizontal="center" vertical="center" wrapText="1"/>
      <protection/>
    </xf>
    <xf numFmtId="188" fontId="4" fillId="32" borderId="47" xfId="0" applyNumberFormat="1" applyFont="1" applyFill="1" applyBorder="1" applyAlignment="1" applyProtection="1">
      <alignment horizontal="center" vertical="center" wrapText="1"/>
      <protection/>
    </xf>
    <xf numFmtId="188" fontId="4" fillId="32" borderId="75" xfId="0" applyNumberFormat="1" applyFont="1" applyFill="1" applyBorder="1" applyAlignment="1">
      <alignment horizontal="center" vertical="center" textRotation="90" wrapText="1"/>
    </xf>
    <xf numFmtId="188" fontId="4" fillId="32" borderId="79" xfId="0" applyNumberFormat="1" applyFont="1" applyFill="1" applyBorder="1" applyAlignment="1">
      <alignment horizontal="center" vertical="center" textRotation="90" wrapText="1"/>
    </xf>
    <xf numFmtId="188" fontId="4" fillId="32" borderId="114" xfId="0" applyNumberFormat="1" applyFont="1" applyFill="1" applyBorder="1" applyAlignment="1">
      <alignment horizontal="center" vertical="center" textRotation="90" wrapText="1"/>
    </xf>
    <xf numFmtId="49" fontId="4" fillId="32" borderId="112" xfId="0" applyNumberFormat="1" applyFont="1" applyFill="1" applyBorder="1" applyAlignment="1" applyProtection="1">
      <alignment horizontal="center" vertical="center" textRotation="90"/>
      <protection/>
    </xf>
    <xf numFmtId="49" fontId="4" fillId="32" borderId="82" xfId="0" applyNumberFormat="1" applyFont="1" applyFill="1" applyBorder="1" applyAlignment="1" applyProtection="1">
      <alignment horizontal="center" vertical="center" textRotation="90"/>
      <protection/>
    </xf>
    <xf numFmtId="49" fontId="4" fillId="32" borderId="111" xfId="0" applyNumberFormat="1" applyFont="1" applyFill="1" applyBorder="1" applyAlignment="1" applyProtection="1">
      <alignment horizontal="center" vertical="center" textRotation="90"/>
      <protection/>
    </xf>
    <xf numFmtId="0" fontId="3" fillId="24" borderId="10" xfId="0" applyFont="1" applyFill="1" applyBorder="1" applyAlignment="1" applyProtection="1">
      <alignment horizontal="right" vertical="center"/>
      <protection/>
    </xf>
    <xf numFmtId="188" fontId="4" fillId="32" borderId="113" xfId="0" applyNumberFormat="1" applyFont="1" applyFill="1" applyBorder="1" applyAlignment="1" applyProtection="1">
      <alignment horizontal="center" vertical="center" textRotation="90" wrapText="1"/>
      <protection/>
    </xf>
    <xf numFmtId="0" fontId="6" fillId="32" borderId="37" xfId="0" applyFont="1" applyFill="1" applyBorder="1" applyAlignment="1" applyProtection="1">
      <alignment horizontal="right" vertical="center"/>
      <protection/>
    </xf>
    <xf numFmtId="192" fontId="30" fillId="31" borderId="14" xfId="0" applyNumberFormat="1" applyFont="1" applyFill="1" applyBorder="1" applyAlignment="1">
      <alignment horizontal="center" vertical="center" wrapText="1"/>
    </xf>
    <xf numFmtId="0" fontId="35" fillId="31" borderId="40" xfId="0" applyFont="1" applyFill="1" applyBorder="1" applyAlignment="1">
      <alignment horizontal="center" vertical="center" wrapText="1"/>
    </xf>
    <xf numFmtId="0" fontId="35" fillId="31" borderId="13" xfId="0" applyFont="1" applyFill="1" applyBorder="1" applyAlignment="1">
      <alignment horizontal="center" vertical="center" wrapText="1"/>
    </xf>
    <xf numFmtId="0" fontId="30" fillId="24" borderId="37" xfId="0" applyFont="1" applyFill="1" applyBorder="1" applyAlignment="1" applyProtection="1">
      <alignment horizontal="right" vertical="center"/>
      <protection/>
    </xf>
    <xf numFmtId="190" fontId="30" fillId="0" borderId="14" xfId="0" applyNumberFormat="1" applyFont="1" applyFill="1" applyBorder="1" applyAlignment="1">
      <alignment horizontal="center" wrapText="1"/>
    </xf>
    <xf numFmtId="190" fontId="35" fillId="0" borderId="40" xfId="0" applyNumberFormat="1" applyFont="1" applyFill="1" applyBorder="1" applyAlignment="1">
      <alignment horizontal="center" wrapText="1"/>
    </xf>
    <xf numFmtId="190" fontId="35" fillId="0" borderId="13" xfId="0" applyNumberFormat="1" applyFont="1" applyFill="1" applyBorder="1" applyAlignment="1">
      <alignment horizontal="center" wrapText="1"/>
    </xf>
    <xf numFmtId="190" fontId="30" fillId="0" borderId="14" xfId="0" applyNumberFormat="1" applyFont="1" applyFill="1" applyBorder="1" applyAlignment="1">
      <alignment horizontal="center" vertical="center" wrapText="1"/>
    </xf>
    <xf numFmtId="0" fontId="35" fillId="0" borderId="40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190" fontId="30" fillId="31" borderId="14" xfId="0" applyNumberFormat="1" applyFont="1" applyFill="1" applyBorder="1" applyAlignment="1">
      <alignment horizontal="center" vertical="center" wrapText="1"/>
    </xf>
    <xf numFmtId="189" fontId="30" fillId="24" borderId="37" xfId="0" applyNumberFormat="1" applyFont="1" applyFill="1" applyBorder="1" applyAlignment="1" applyProtection="1">
      <alignment horizontal="center" vertical="center"/>
      <protection/>
    </xf>
    <xf numFmtId="0" fontId="30" fillId="24" borderId="37" xfId="0" applyFont="1" applyFill="1" applyBorder="1" applyAlignment="1">
      <alignment horizontal="right" vertical="center"/>
    </xf>
    <xf numFmtId="0" fontId="30" fillId="0" borderId="35" xfId="0" applyFont="1" applyFill="1" applyBorder="1" applyAlignment="1">
      <alignment horizontal="right" vertical="center" wrapText="1"/>
    </xf>
    <xf numFmtId="0" fontId="30" fillId="0" borderId="36" xfId="0" applyFont="1" applyFill="1" applyBorder="1" applyAlignment="1">
      <alignment horizontal="right" vertical="center" wrapText="1"/>
    </xf>
    <xf numFmtId="49" fontId="30" fillId="24" borderId="35" xfId="0" applyNumberFormat="1" applyFont="1" applyFill="1" applyBorder="1" applyAlignment="1" applyProtection="1">
      <alignment horizontal="center" vertical="center"/>
      <protection/>
    </xf>
    <xf numFmtId="49" fontId="30" fillId="24" borderId="30" xfId="0" applyNumberFormat="1" applyFont="1" applyFill="1" applyBorder="1" applyAlignment="1" applyProtection="1">
      <alignment horizontal="center" vertical="center"/>
      <protection/>
    </xf>
    <xf numFmtId="49" fontId="30" fillId="24" borderId="36" xfId="0" applyNumberFormat="1" applyFont="1" applyFill="1" applyBorder="1" applyAlignment="1" applyProtection="1">
      <alignment horizontal="center" vertical="center"/>
      <protection/>
    </xf>
    <xf numFmtId="0" fontId="30" fillId="0" borderId="72" xfId="0" applyNumberFormat="1" applyFont="1" applyFill="1" applyBorder="1" applyAlignment="1" applyProtection="1">
      <alignment horizontal="left" vertical="center"/>
      <protection/>
    </xf>
    <xf numFmtId="0" fontId="30" fillId="0" borderId="61" xfId="0" applyNumberFormat="1" applyFont="1" applyFill="1" applyBorder="1" applyAlignment="1" applyProtection="1">
      <alignment horizontal="left" vertical="center"/>
      <protection/>
    </xf>
    <xf numFmtId="0" fontId="30" fillId="0" borderId="41" xfId="0" applyNumberFormat="1" applyFont="1" applyFill="1" applyBorder="1" applyAlignment="1" applyProtection="1">
      <alignment horizontal="left" vertical="center"/>
      <protection/>
    </xf>
    <xf numFmtId="0" fontId="30" fillId="0" borderId="34" xfId="0" applyNumberFormat="1" applyFont="1" applyFill="1" applyBorder="1" applyAlignment="1" applyProtection="1">
      <alignment horizontal="left" vertical="center"/>
      <protection/>
    </xf>
    <xf numFmtId="0" fontId="30" fillId="0" borderId="51" xfId="0" applyNumberFormat="1" applyFont="1" applyFill="1" applyBorder="1" applyAlignment="1" applyProtection="1">
      <alignment horizontal="left" vertical="center"/>
      <protection/>
    </xf>
    <xf numFmtId="0" fontId="30" fillId="0" borderId="49" xfId="0" applyNumberFormat="1" applyFont="1" applyFill="1" applyBorder="1" applyAlignment="1" applyProtection="1">
      <alignment horizontal="left" vertical="center"/>
      <protection/>
    </xf>
    <xf numFmtId="0" fontId="30" fillId="0" borderId="35" xfId="0" applyFont="1" applyFill="1" applyBorder="1" applyAlignment="1">
      <alignment horizontal="right" vertical="center" wrapText="1"/>
    </xf>
    <xf numFmtId="0" fontId="30" fillId="0" borderId="36" xfId="0" applyFont="1" applyFill="1" applyBorder="1" applyAlignment="1">
      <alignment horizontal="right" vertical="center" wrapText="1"/>
    </xf>
    <xf numFmtId="188" fontId="30" fillId="0" borderId="29" xfId="0" applyNumberFormat="1" applyFont="1" applyFill="1" applyBorder="1" applyAlignment="1" applyProtection="1">
      <alignment horizontal="right" vertical="center"/>
      <protection/>
    </xf>
    <xf numFmtId="188" fontId="30" fillId="0" borderId="78" xfId="0" applyNumberFormat="1" applyFont="1" applyFill="1" applyBorder="1" applyAlignment="1" applyProtection="1">
      <alignment horizontal="right" vertical="center"/>
      <protection/>
    </xf>
    <xf numFmtId="0" fontId="30" fillId="24" borderId="35" xfId="0" applyNumberFormat="1" applyFont="1" applyFill="1" applyBorder="1" applyAlignment="1" applyProtection="1">
      <alignment horizontal="center" vertical="center"/>
      <protection/>
    </xf>
    <xf numFmtId="0" fontId="30" fillId="24" borderId="30" xfId="0" applyNumberFormat="1" applyFont="1" applyFill="1" applyBorder="1" applyAlignment="1" applyProtection="1">
      <alignment horizontal="center" vertical="center"/>
      <protection/>
    </xf>
    <xf numFmtId="0" fontId="30" fillId="24" borderId="36" xfId="0" applyNumberFormat="1" applyFont="1" applyFill="1" applyBorder="1" applyAlignment="1" applyProtection="1">
      <alignment horizontal="center" vertical="center"/>
      <protection/>
    </xf>
    <xf numFmtId="0" fontId="30" fillId="24" borderId="35" xfId="0" applyFont="1" applyFill="1" applyBorder="1" applyAlignment="1">
      <alignment horizontal="right" vertical="center" wrapText="1"/>
    </xf>
    <xf numFmtId="0" fontId="30" fillId="24" borderId="36" xfId="0" applyFont="1" applyFill="1" applyBorder="1" applyAlignment="1">
      <alignment horizontal="right" vertical="center" wrapText="1"/>
    </xf>
    <xf numFmtId="189" fontId="30" fillId="24" borderId="35" xfId="0" applyNumberFormat="1" applyFont="1" applyFill="1" applyBorder="1" applyAlignment="1" applyProtection="1">
      <alignment horizontal="center" vertical="center"/>
      <protection/>
    </xf>
    <xf numFmtId="189" fontId="30" fillId="24" borderId="30" xfId="0" applyNumberFormat="1" applyFont="1" applyFill="1" applyBorder="1" applyAlignment="1" applyProtection="1">
      <alignment horizontal="center" vertical="center"/>
      <protection/>
    </xf>
    <xf numFmtId="189" fontId="30" fillId="24" borderId="36" xfId="0" applyNumberFormat="1" applyFont="1" applyFill="1" applyBorder="1" applyAlignment="1" applyProtection="1">
      <alignment horizontal="center" vertical="center"/>
      <protection/>
    </xf>
    <xf numFmtId="0" fontId="30" fillId="24" borderId="117" xfId="0" applyFont="1" applyFill="1" applyBorder="1" applyAlignment="1">
      <alignment horizontal="center" vertical="center" wrapText="1"/>
    </xf>
    <xf numFmtId="0" fontId="30" fillId="24" borderId="30" xfId="0" applyFont="1" applyFill="1" applyBorder="1" applyAlignment="1">
      <alignment horizontal="center" vertical="center" wrapText="1"/>
    </xf>
    <xf numFmtId="0" fontId="30" fillId="24" borderId="36" xfId="0" applyFont="1" applyFill="1" applyBorder="1" applyAlignment="1">
      <alignment horizontal="center" vertical="center" wrapText="1"/>
    </xf>
    <xf numFmtId="0" fontId="6" fillId="0" borderId="35" xfId="54" applyFont="1" applyFill="1" applyBorder="1" applyAlignment="1">
      <alignment horizontal="center" vertical="center" wrapText="1"/>
      <protection/>
    </xf>
    <xf numFmtId="0" fontId="6" fillId="0" borderId="30" xfId="54" applyFont="1" applyFill="1" applyBorder="1" applyAlignment="1">
      <alignment horizontal="center" vertical="center" wrapText="1"/>
      <protection/>
    </xf>
    <xf numFmtId="189" fontId="30" fillId="24" borderId="95" xfId="0" applyNumberFormat="1" applyFont="1" applyFill="1" applyBorder="1" applyAlignment="1" applyProtection="1">
      <alignment horizontal="center" vertical="center"/>
      <protection/>
    </xf>
    <xf numFmtId="189" fontId="30" fillId="24" borderId="0" xfId="0" applyNumberFormat="1" applyFont="1" applyFill="1" applyBorder="1" applyAlignment="1" applyProtection="1">
      <alignment horizontal="center" vertical="center"/>
      <protection/>
    </xf>
    <xf numFmtId="0" fontId="53" fillId="0" borderId="118" xfId="0" applyFont="1" applyFill="1" applyBorder="1" applyAlignment="1">
      <alignment horizontal="center" vertical="center" wrapText="1"/>
    </xf>
    <xf numFmtId="0" fontId="53" fillId="0" borderId="119" xfId="0" applyFont="1" applyFill="1" applyBorder="1" applyAlignment="1">
      <alignment horizontal="center" vertical="center" wrapText="1"/>
    </xf>
    <xf numFmtId="0" fontId="53" fillId="0" borderId="89" xfId="0" applyFont="1" applyFill="1" applyBorder="1" applyAlignment="1">
      <alignment horizontal="center" vertical="center" wrapText="1"/>
    </xf>
    <xf numFmtId="0" fontId="53" fillId="0" borderId="35" xfId="0" applyFont="1" applyFill="1" applyBorder="1" applyAlignment="1">
      <alignment horizontal="center" vertical="center" wrapText="1"/>
    </xf>
    <xf numFmtId="0" fontId="53" fillId="0" borderId="30" xfId="0" applyFont="1" applyFill="1" applyBorder="1" applyAlignment="1">
      <alignment horizontal="center" vertical="center" wrapText="1"/>
    </xf>
    <xf numFmtId="0" fontId="53" fillId="0" borderId="120" xfId="0" applyFont="1" applyFill="1" applyBorder="1" applyAlignment="1">
      <alignment horizontal="center" vertical="center" wrapText="1"/>
    </xf>
    <xf numFmtId="188" fontId="29" fillId="24" borderId="18" xfId="0" applyNumberFormat="1" applyFont="1" applyFill="1" applyBorder="1" applyAlignment="1" applyProtection="1">
      <alignment horizontal="center" vertical="center" textRotation="90" wrapText="1"/>
      <protection/>
    </xf>
    <xf numFmtId="188" fontId="29" fillId="24" borderId="80" xfId="0" applyNumberFormat="1" applyFont="1" applyFill="1" applyBorder="1" applyAlignment="1" applyProtection="1">
      <alignment horizontal="center" vertical="center" textRotation="90" wrapText="1"/>
      <protection/>
    </xf>
    <xf numFmtId="188" fontId="29" fillId="24" borderId="32" xfId="0" applyNumberFormat="1" applyFont="1" applyFill="1" applyBorder="1" applyAlignment="1" applyProtection="1">
      <alignment horizontal="center" vertical="center" textRotation="90" wrapText="1"/>
      <protection/>
    </xf>
    <xf numFmtId="0" fontId="29" fillId="24" borderId="72" xfId="0" applyNumberFormat="1" applyFont="1" applyFill="1" applyBorder="1" applyAlignment="1" applyProtection="1">
      <alignment horizontal="center" vertical="center"/>
      <protection/>
    </xf>
    <xf numFmtId="0" fontId="29" fillId="24" borderId="65" xfId="0" applyNumberFormat="1" applyFont="1" applyFill="1" applyBorder="1" applyAlignment="1" applyProtection="1">
      <alignment horizontal="center" vertical="center"/>
      <protection/>
    </xf>
    <xf numFmtId="0" fontId="29" fillId="24" borderId="61" xfId="0" applyNumberFormat="1" applyFont="1" applyFill="1" applyBorder="1" applyAlignment="1" applyProtection="1">
      <alignment horizontal="center" vertical="center"/>
      <protection/>
    </xf>
    <xf numFmtId="0" fontId="30" fillId="0" borderId="26" xfId="0" applyNumberFormat="1" applyFont="1" applyFill="1" applyBorder="1" applyAlignment="1" applyProtection="1">
      <alignment horizontal="left" vertical="center"/>
      <protection/>
    </xf>
    <xf numFmtId="0" fontId="30" fillId="0" borderId="28" xfId="0" applyNumberFormat="1" applyFont="1" applyFill="1" applyBorder="1" applyAlignment="1" applyProtection="1">
      <alignment horizontal="left" vertical="center"/>
      <protection/>
    </xf>
    <xf numFmtId="0" fontId="30" fillId="0" borderId="57" xfId="0" applyFont="1" applyFill="1" applyBorder="1" applyAlignment="1">
      <alignment horizontal="left" vertical="center" wrapText="1"/>
    </xf>
    <xf numFmtId="0" fontId="0" fillId="0" borderId="56" xfId="0" applyFill="1" applyBorder="1" applyAlignment="1">
      <alignment horizontal="left" vertical="center" wrapText="1"/>
    </xf>
    <xf numFmtId="0" fontId="0" fillId="0" borderId="116" xfId="0" applyFill="1" applyBorder="1" applyAlignment="1">
      <alignment horizontal="left" vertical="center" wrapText="1"/>
    </xf>
    <xf numFmtId="0" fontId="0" fillId="0" borderId="55" xfId="0" applyFill="1" applyBorder="1" applyAlignment="1">
      <alignment horizontal="left" vertical="center" wrapText="1"/>
    </xf>
    <xf numFmtId="0" fontId="0" fillId="0" borderId="84" xfId="0" applyFill="1" applyBorder="1" applyAlignment="1">
      <alignment horizontal="left" vertical="center" wrapText="1"/>
    </xf>
    <xf numFmtId="0" fontId="0" fillId="0" borderId="31" xfId="0" applyFill="1" applyBorder="1" applyAlignment="1">
      <alignment horizontal="left" vertical="center" wrapText="1"/>
    </xf>
    <xf numFmtId="0" fontId="30" fillId="24" borderId="57" xfId="0" applyFont="1" applyFill="1" applyBorder="1" applyAlignment="1">
      <alignment horizontal="center" vertical="center" wrapText="1"/>
    </xf>
    <xf numFmtId="0" fontId="30" fillId="24" borderId="56" xfId="0" applyFont="1" applyFill="1" applyBorder="1" applyAlignment="1">
      <alignment horizontal="center" vertical="center" wrapText="1"/>
    </xf>
    <xf numFmtId="0" fontId="30" fillId="24" borderId="56" xfId="0" applyNumberFormat="1" applyFont="1" applyFill="1" applyBorder="1" applyAlignment="1" applyProtection="1">
      <alignment horizontal="center" vertical="center"/>
      <protection/>
    </xf>
    <xf numFmtId="188" fontId="29" fillId="24" borderId="75" xfId="0" applyNumberFormat="1" applyFont="1" applyFill="1" applyBorder="1" applyAlignment="1">
      <alignment horizontal="center" vertical="center" textRotation="90" wrapText="1"/>
    </xf>
    <xf numFmtId="188" fontId="29" fillId="24" borderId="79" xfId="0" applyNumberFormat="1" applyFont="1" applyFill="1" applyBorder="1" applyAlignment="1">
      <alignment horizontal="center" vertical="center" textRotation="90" wrapText="1"/>
    </xf>
    <xf numFmtId="188" fontId="29" fillId="24" borderId="114" xfId="0" applyNumberFormat="1" applyFont="1" applyFill="1" applyBorder="1" applyAlignment="1">
      <alignment horizontal="center" vertical="center" textRotation="90" wrapText="1"/>
    </xf>
    <xf numFmtId="188" fontId="29" fillId="24" borderId="75" xfId="0" applyNumberFormat="1" applyFont="1" applyFill="1" applyBorder="1" applyAlignment="1" applyProtection="1">
      <alignment horizontal="center" vertical="center" textRotation="90" wrapText="1"/>
      <protection/>
    </xf>
    <xf numFmtId="188" fontId="29" fillId="24" borderId="79" xfId="0" applyNumberFormat="1" applyFont="1" applyFill="1" applyBorder="1" applyAlignment="1" applyProtection="1">
      <alignment horizontal="center" vertical="center" textRotation="90" wrapText="1"/>
      <protection/>
    </xf>
    <xf numFmtId="188" fontId="29" fillId="24" borderId="54" xfId="0" applyNumberFormat="1" applyFont="1" applyFill="1" applyBorder="1" applyAlignment="1" applyProtection="1">
      <alignment horizontal="center" vertical="center" textRotation="90" wrapText="1"/>
      <protection/>
    </xf>
    <xf numFmtId="188" fontId="29" fillId="24" borderId="48" xfId="0" applyNumberFormat="1" applyFont="1" applyFill="1" applyBorder="1" applyAlignment="1" applyProtection="1">
      <alignment horizontal="center" vertical="center" wrapText="1"/>
      <protection/>
    </xf>
    <xf numFmtId="188" fontId="29" fillId="24" borderId="47" xfId="0" applyNumberFormat="1" applyFont="1" applyFill="1" applyBorder="1" applyAlignment="1" applyProtection="1">
      <alignment horizontal="center" vertical="center" wrapText="1"/>
      <protection/>
    </xf>
    <xf numFmtId="188" fontId="30" fillId="24" borderId="57" xfId="0" applyNumberFormat="1" applyFont="1" applyFill="1" applyBorder="1" applyAlignment="1" applyProtection="1">
      <alignment horizontal="center" vertical="center"/>
      <protection/>
    </xf>
    <xf numFmtId="188" fontId="30" fillId="24" borderId="56" xfId="0" applyNumberFormat="1" applyFont="1" applyFill="1" applyBorder="1" applyAlignment="1" applyProtection="1">
      <alignment horizontal="center" vertical="center"/>
      <protection/>
    </xf>
    <xf numFmtId="188" fontId="29" fillId="24" borderId="14" xfId="0" applyNumberFormat="1" applyFont="1" applyFill="1" applyBorder="1" applyAlignment="1" applyProtection="1">
      <alignment horizontal="center" vertical="center"/>
      <protection/>
    </xf>
    <xf numFmtId="188" fontId="29" fillId="24" borderId="40" xfId="0" applyNumberFormat="1" applyFont="1" applyFill="1" applyBorder="1" applyAlignment="1" applyProtection="1">
      <alignment horizontal="center" vertical="center"/>
      <protection/>
    </xf>
    <xf numFmtId="188" fontId="29" fillId="24" borderId="13" xfId="0" applyNumberFormat="1" applyFont="1" applyFill="1" applyBorder="1" applyAlignment="1" applyProtection="1">
      <alignment horizontal="center" vertical="center"/>
      <protection/>
    </xf>
    <xf numFmtId="188" fontId="29" fillId="24" borderId="21" xfId="0" applyNumberFormat="1" applyFont="1" applyFill="1" applyBorder="1" applyAlignment="1" applyProtection="1">
      <alignment horizontal="center" vertical="center" textRotation="90" wrapText="1"/>
      <protection/>
    </xf>
    <xf numFmtId="188" fontId="29" fillId="24" borderId="83" xfId="0" applyNumberFormat="1" applyFont="1" applyFill="1" applyBorder="1" applyAlignment="1" applyProtection="1">
      <alignment horizontal="center" vertical="center" textRotation="90" wrapText="1"/>
      <protection/>
    </xf>
    <xf numFmtId="188" fontId="29" fillId="24" borderId="33" xfId="0" applyNumberFormat="1" applyFont="1" applyFill="1" applyBorder="1" applyAlignment="1" applyProtection="1">
      <alignment horizontal="center" vertical="center" textRotation="90" wrapText="1"/>
      <protection/>
    </xf>
    <xf numFmtId="188" fontId="29" fillId="24" borderId="19" xfId="0" applyNumberFormat="1" applyFont="1" applyFill="1" applyBorder="1" applyAlignment="1" applyProtection="1">
      <alignment horizontal="center" vertical="center" textRotation="90" wrapText="1"/>
      <protection/>
    </xf>
    <xf numFmtId="188" fontId="29" fillId="24" borderId="82" xfId="0" applyNumberFormat="1" applyFont="1" applyFill="1" applyBorder="1" applyAlignment="1" applyProtection="1">
      <alignment horizontal="center" vertical="center" textRotation="90" wrapText="1"/>
      <protection/>
    </xf>
    <xf numFmtId="188" fontId="29" fillId="24" borderId="111" xfId="0" applyNumberFormat="1" applyFont="1" applyFill="1" applyBorder="1" applyAlignment="1" applyProtection="1">
      <alignment horizontal="center" vertical="center" textRotation="90" wrapText="1"/>
      <protection/>
    </xf>
    <xf numFmtId="0" fontId="29" fillId="24" borderId="42" xfId="0" applyNumberFormat="1" applyFont="1" applyFill="1" applyBorder="1" applyAlignment="1" applyProtection="1">
      <alignment horizontal="center" vertical="center"/>
      <protection/>
    </xf>
    <xf numFmtId="0" fontId="29" fillId="24" borderId="43" xfId="0" applyNumberFormat="1" applyFont="1" applyFill="1" applyBorder="1" applyAlignment="1" applyProtection="1">
      <alignment horizontal="center" vertical="center"/>
      <protection/>
    </xf>
    <xf numFmtId="0" fontId="29" fillId="24" borderId="47" xfId="0" applyNumberFormat="1" applyFont="1" applyFill="1" applyBorder="1" applyAlignment="1" applyProtection="1">
      <alignment horizontal="center" vertical="center"/>
      <protection/>
    </xf>
    <xf numFmtId="0" fontId="29" fillId="24" borderId="45" xfId="0" applyNumberFormat="1" applyFont="1" applyFill="1" applyBorder="1" applyAlignment="1" applyProtection="1">
      <alignment horizontal="center" vertical="center"/>
      <protection/>
    </xf>
    <xf numFmtId="188" fontId="30" fillId="24" borderId="55" xfId="0" applyNumberFormat="1" applyFont="1" applyFill="1" applyBorder="1" applyAlignment="1" applyProtection="1">
      <alignment horizontal="center" vertical="center"/>
      <protection/>
    </xf>
    <xf numFmtId="188" fontId="30" fillId="24" borderId="84" xfId="0" applyNumberFormat="1" applyFont="1" applyFill="1" applyBorder="1" applyAlignment="1" applyProtection="1">
      <alignment horizontal="center" vertical="center"/>
      <protection/>
    </xf>
    <xf numFmtId="49" fontId="29" fillId="24" borderId="112" xfId="0" applyNumberFormat="1" applyFont="1" applyFill="1" applyBorder="1" applyAlignment="1" applyProtection="1">
      <alignment horizontal="center" vertical="center" textRotation="90"/>
      <protection/>
    </xf>
    <xf numFmtId="49" fontId="29" fillId="24" borderId="82" xfId="0" applyNumberFormat="1" applyFont="1" applyFill="1" applyBorder="1" applyAlignment="1" applyProtection="1">
      <alignment horizontal="center" vertical="center" textRotation="90"/>
      <protection/>
    </xf>
    <xf numFmtId="49" fontId="29" fillId="24" borderId="111" xfId="0" applyNumberFormat="1" applyFont="1" applyFill="1" applyBorder="1" applyAlignment="1" applyProtection="1">
      <alignment horizontal="center" vertical="center" textRotation="90"/>
      <protection/>
    </xf>
    <xf numFmtId="188" fontId="29" fillId="24" borderId="115" xfId="0" applyNumberFormat="1" applyFont="1" applyFill="1" applyBorder="1" applyAlignment="1" applyProtection="1">
      <alignment horizontal="center" vertical="center"/>
      <protection/>
    </xf>
    <xf numFmtId="188" fontId="29" fillId="24" borderId="83" xfId="0" applyNumberFormat="1" applyFont="1" applyFill="1" applyBorder="1" applyAlignment="1" applyProtection="1">
      <alignment horizontal="center" vertical="center"/>
      <protection/>
    </xf>
    <xf numFmtId="188" fontId="29" fillId="24" borderId="33" xfId="0" applyNumberFormat="1" applyFont="1" applyFill="1" applyBorder="1" applyAlignment="1" applyProtection="1">
      <alignment horizontal="center" vertical="center"/>
      <protection/>
    </xf>
    <xf numFmtId="188" fontId="29" fillId="24" borderId="57" xfId="0" applyNumberFormat="1" applyFont="1" applyFill="1" applyBorder="1" applyAlignment="1" applyProtection="1">
      <alignment horizontal="right" vertical="center" wrapText="1"/>
      <protection/>
    </xf>
    <xf numFmtId="188" fontId="29" fillId="24" borderId="116" xfId="0" applyNumberFormat="1" applyFont="1" applyFill="1" applyBorder="1" applyAlignment="1" applyProtection="1">
      <alignment horizontal="right" vertical="center" wrapText="1"/>
      <protection/>
    </xf>
    <xf numFmtId="188" fontId="29" fillId="24" borderId="72" xfId="0" applyNumberFormat="1" applyFont="1" applyFill="1" applyBorder="1" applyAlignment="1" applyProtection="1">
      <alignment horizontal="right" vertical="center" wrapText="1"/>
      <protection/>
    </xf>
    <xf numFmtId="188" fontId="29" fillId="24" borderId="62" xfId="0" applyNumberFormat="1" applyFont="1" applyFill="1" applyBorder="1" applyAlignment="1" applyProtection="1">
      <alignment horizontal="right" vertical="center" wrapText="1"/>
      <protection/>
    </xf>
    <xf numFmtId="188" fontId="29" fillId="24" borderId="113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55" xfId="0" applyNumberFormat="1" applyFont="1" applyFill="1" applyBorder="1" applyAlignment="1" applyProtection="1">
      <alignment horizontal="center" vertical="center"/>
      <protection/>
    </xf>
    <xf numFmtId="188" fontId="3" fillId="0" borderId="84" xfId="0" applyNumberFormat="1" applyFont="1" applyFill="1" applyBorder="1" applyAlignment="1" applyProtection="1">
      <alignment horizontal="center" vertical="center"/>
      <protection/>
    </xf>
    <xf numFmtId="49" fontId="4" fillId="0" borderId="112" xfId="0" applyNumberFormat="1" applyFont="1" applyFill="1" applyBorder="1" applyAlignment="1" applyProtection="1">
      <alignment horizontal="center" vertical="center" textRotation="90"/>
      <protection/>
    </xf>
    <xf numFmtId="188" fontId="4" fillId="0" borderId="115" xfId="0" applyNumberFormat="1" applyFont="1" applyFill="1" applyBorder="1" applyAlignment="1" applyProtection="1">
      <alignment horizontal="center" vertical="center"/>
      <protection/>
    </xf>
    <xf numFmtId="188" fontId="4" fillId="0" borderId="57" xfId="0" applyNumberFormat="1" applyFont="1" applyFill="1" applyBorder="1" applyAlignment="1" applyProtection="1">
      <alignment horizontal="right" vertical="center" wrapText="1"/>
      <protection/>
    </xf>
    <xf numFmtId="188" fontId="4" fillId="0" borderId="116" xfId="0" applyNumberFormat="1" applyFont="1" applyFill="1" applyBorder="1" applyAlignment="1" applyProtection="1">
      <alignment horizontal="right" vertical="center" wrapText="1"/>
      <protection/>
    </xf>
    <xf numFmtId="188" fontId="4" fillId="0" borderId="113" xfId="0" applyNumberFormat="1" applyFont="1" applyFill="1" applyBorder="1" applyAlignment="1" applyProtection="1">
      <alignment horizontal="center" vertical="center" textRotation="90" wrapText="1"/>
      <protection/>
    </xf>
    <xf numFmtId="188" fontId="4" fillId="0" borderId="75" xfId="0" applyNumberFormat="1" applyFont="1" applyFill="1" applyBorder="1" applyAlignment="1">
      <alignment horizontal="center" vertical="center" textRotation="90" wrapText="1"/>
    </xf>
    <xf numFmtId="188" fontId="4" fillId="0" borderId="75" xfId="0" applyNumberFormat="1" applyFont="1" applyFill="1" applyBorder="1" applyAlignment="1" applyProtection="1">
      <alignment horizontal="center" vertical="center" textRotation="90" wrapText="1"/>
      <protection/>
    </xf>
    <xf numFmtId="188" fontId="4" fillId="0" borderId="48" xfId="0" applyNumberFormat="1" applyFont="1" applyFill="1" applyBorder="1" applyAlignment="1" applyProtection="1">
      <alignment horizontal="center" vertical="center" wrapText="1"/>
      <protection/>
    </xf>
    <xf numFmtId="188" fontId="4" fillId="0" borderId="47" xfId="0" applyNumberFormat="1" applyFont="1" applyFill="1" applyBorder="1" applyAlignment="1" applyProtection="1">
      <alignment horizontal="center" vertical="center" wrapText="1"/>
      <protection/>
    </xf>
    <xf numFmtId="0" fontId="4" fillId="0" borderId="42" xfId="0" applyNumberFormat="1" applyFont="1" applyFill="1" applyBorder="1" applyAlignment="1" applyProtection="1">
      <alignment horizontal="center" vertical="center"/>
      <protection/>
    </xf>
    <xf numFmtId="0" fontId="4" fillId="0" borderId="43" xfId="0" applyNumberFormat="1" applyFont="1" applyFill="1" applyBorder="1" applyAlignment="1" applyProtection="1">
      <alignment horizontal="center" vertical="center"/>
      <protection/>
    </xf>
    <xf numFmtId="49" fontId="4" fillId="0" borderId="82" xfId="0" applyNumberFormat="1" applyFont="1" applyFill="1" applyBorder="1" applyAlignment="1" applyProtection="1">
      <alignment horizontal="center" vertical="center" textRotation="90"/>
      <protection/>
    </xf>
    <xf numFmtId="188" fontId="4" fillId="0" borderId="83" xfId="0" applyNumberFormat="1" applyFont="1" applyFill="1" applyBorder="1" applyAlignment="1" applyProtection="1">
      <alignment horizontal="center" vertical="center"/>
      <protection/>
    </xf>
    <xf numFmtId="188" fontId="4" fillId="0" borderId="72" xfId="0" applyNumberFormat="1" applyFont="1" applyFill="1" applyBorder="1" applyAlignment="1" applyProtection="1">
      <alignment horizontal="right" vertical="center" wrapText="1"/>
      <protection/>
    </xf>
    <xf numFmtId="188" fontId="4" fillId="0" borderId="62" xfId="0" applyNumberFormat="1" applyFont="1" applyFill="1" applyBorder="1" applyAlignment="1" applyProtection="1">
      <alignment horizontal="right" vertical="center" wrapText="1"/>
      <protection/>
    </xf>
    <xf numFmtId="188" fontId="4" fillId="0" borderId="80" xfId="0" applyNumberFormat="1" applyFont="1" applyFill="1" applyBorder="1" applyAlignment="1" applyProtection="1">
      <alignment horizontal="center" vertical="center" textRotation="90" wrapText="1"/>
      <protection/>
    </xf>
    <xf numFmtId="188" fontId="4" fillId="0" borderId="79" xfId="0" applyNumberFormat="1" applyFont="1" applyFill="1" applyBorder="1" applyAlignment="1">
      <alignment horizontal="center" vertical="center" textRotation="90" wrapText="1"/>
    </xf>
    <xf numFmtId="188" fontId="4" fillId="0" borderId="79" xfId="0" applyNumberFormat="1" applyFont="1" applyFill="1" applyBorder="1" applyAlignment="1" applyProtection="1">
      <alignment horizontal="center" vertical="center" textRotation="90" wrapText="1"/>
      <protection/>
    </xf>
    <xf numFmtId="188" fontId="4" fillId="0" borderId="19" xfId="0" applyNumberFormat="1" applyFont="1" applyFill="1" applyBorder="1" applyAlignment="1" applyProtection="1">
      <alignment horizontal="center" vertical="center" textRotation="90" wrapText="1"/>
      <protection/>
    </xf>
    <xf numFmtId="188" fontId="4" fillId="0" borderId="14" xfId="0" applyNumberFormat="1" applyFont="1" applyFill="1" applyBorder="1" applyAlignment="1" applyProtection="1">
      <alignment horizontal="center" vertical="center"/>
      <protection/>
    </xf>
    <xf numFmtId="188" fontId="4" fillId="0" borderId="40" xfId="0" applyNumberFormat="1" applyFont="1" applyFill="1" applyBorder="1" applyAlignment="1" applyProtection="1">
      <alignment horizontal="center" vertical="center"/>
      <protection/>
    </xf>
    <xf numFmtId="188" fontId="4" fillId="0" borderId="13" xfId="0" applyNumberFormat="1" applyFont="1" applyFill="1" applyBorder="1" applyAlignment="1" applyProtection="1">
      <alignment horizontal="center" vertical="center"/>
      <protection/>
    </xf>
    <xf numFmtId="188" fontId="4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6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188" fontId="4" fillId="0" borderId="18" xfId="0" applyNumberFormat="1" applyFont="1" applyFill="1" applyBorder="1" applyAlignment="1" applyProtection="1">
      <alignment horizontal="center" vertical="center" textRotation="90" wrapText="1"/>
      <protection/>
    </xf>
    <xf numFmtId="188" fontId="4" fillId="0" borderId="82" xfId="0" applyNumberFormat="1" applyFont="1" applyFill="1" applyBorder="1" applyAlignment="1" applyProtection="1">
      <alignment horizontal="center" vertical="center" textRotation="90" wrapText="1"/>
      <protection/>
    </xf>
    <xf numFmtId="188" fontId="4" fillId="0" borderId="83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72" xfId="0" applyNumberFormat="1" applyFont="1" applyFill="1" applyBorder="1" applyAlignment="1" applyProtection="1">
      <alignment horizontal="center" vertical="center"/>
      <protection/>
    </xf>
    <xf numFmtId="0" fontId="4" fillId="0" borderId="65" xfId="0" applyNumberFormat="1" applyFont="1" applyFill="1" applyBorder="1" applyAlignment="1" applyProtection="1">
      <alignment horizontal="center" vertical="center"/>
      <protection/>
    </xf>
    <xf numFmtId="0" fontId="4" fillId="0" borderId="61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47" xfId="0" applyNumberFormat="1" applyFont="1" applyFill="1" applyBorder="1" applyAlignment="1" applyProtection="1">
      <alignment horizontal="center" vertical="center"/>
      <protection/>
    </xf>
    <xf numFmtId="0" fontId="4" fillId="0" borderId="45" xfId="0" applyNumberFormat="1" applyFont="1" applyFill="1" applyBorder="1" applyAlignment="1" applyProtection="1">
      <alignment horizontal="center" vertical="center"/>
      <protection/>
    </xf>
    <xf numFmtId="49" fontId="4" fillId="0" borderId="111" xfId="0" applyNumberFormat="1" applyFont="1" applyFill="1" applyBorder="1" applyAlignment="1" applyProtection="1">
      <alignment horizontal="center" vertical="center" textRotation="90"/>
      <protection/>
    </xf>
    <xf numFmtId="188" fontId="4" fillId="0" borderId="33" xfId="0" applyNumberFormat="1" applyFont="1" applyFill="1" applyBorder="1" applyAlignment="1" applyProtection="1">
      <alignment horizontal="center" vertical="center"/>
      <protection/>
    </xf>
    <xf numFmtId="188" fontId="4" fillId="0" borderId="111" xfId="0" applyNumberFormat="1" applyFont="1" applyFill="1" applyBorder="1" applyAlignment="1" applyProtection="1">
      <alignment horizontal="center" vertical="center" textRotation="90" wrapText="1"/>
      <protection/>
    </xf>
    <xf numFmtId="188" fontId="4" fillId="0" borderId="32" xfId="0" applyNumberFormat="1" applyFont="1" applyFill="1" applyBorder="1" applyAlignment="1" applyProtection="1">
      <alignment horizontal="center" vertical="center" textRotation="90" wrapText="1"/>
      <protection/>
    </xf>
    <xf numFmtId="188" fontId="4" fillId="0" borderId="114" xfId="0" applyNumberFormat="1" applyFont="1" applyFill="1" applyBorder="1" applyAlignment="1">
      <alignment horizontal="center" vertical="center" textRotation="90" wrapText="1"/>
    </xf>
    <xf numFmtId="188" fontId="4" fillId="0" borderId="54" xfId="0" applyNumberFormat="1" applyFont="1" applyFill="1" applyBorder="1" applyAlignment="1" applyProtection="1">
      <alignment horizontal="center" vertical="center" textRotation="90" wrapText="1"/>
      <protection/>
    </xf>
    <xf numFmtId="188" fontId="4" fillId="0" borderId="33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29" xfId="0" applyNumberFormat="1" applyFont="1" applyFill="1" applyBorder="1" applyAlignment="1" applyProtection="1">
      <alignment horizontal="center" vertical="center"/>
      <protection/>
    </xf>
    <xf numFmtId="0" fontId="4" fillId="0" borderId="29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 applyProtection="1">
      <alignment horizontal="center" vertical="center"/>
      <protection/>
    </xf>
    <xf numFmtId="188" fontId="4" fillId="0" borderId="31" xfId="0" applyNumberFormat="1" applyFont="1" applyFill="1" applyBorder="1" applyAlignment="1" applyProtection="1">
      <alignment horizontal="center" vertical="center"/>
      <protection/>
    </xf>
    <xf numFmtId="188" fontId="4" fillId="0" borderId="32" xfId="0" applyNumberFormat="1" applyFont="1" applyFill="1" applyBorder="1" applyAlignment="1" applyProtection="1">
      <alignment horizontal="center" vertical="center"/>
      <protection/>
    </xf>
    <xf numFmtId="188" fontId="4" fillId="0" borderId="33" xfId="0" applyNumberFormat="1" applyFont="1" applyFill="1" applyBorder="1" applyAlignment="1" applyProtection="1">
      <alignment horizontal="center" vertical="center"/>
      <protection/>
    </xf>
    <xf numFmtId="188" fontId="6" fillId="0" borderId="57" xfId="0" applyNumberFormat="1" applyFont="1" applyFill="1" applyBorder="1" applyAlignment="1" applyProtection="1">
      <alignment horizontal="center" vertical="center"/>
      <protection/>
    </xf>
    <xf numFmtId="188" fontId="6" fillId="0" borderId="56" xfId="0" applyNumberFormat="1" applyFont="1" applyFill="1" applyBorder="1" applyAlignment="1" applyProtection="1">
      <alignment horizontal="center" vertical="center"/>
      <protection/>
    </xf>
    <xf numFmtId="189" fontId="6" fillId="0" borderId="95" xfId="0" applyNumberFormat="1" applyFont="1" applyFill="1" applyBorder="1" applyAlignment="1" applyProtection="1">
      <alignment horizontal="center" vertical="center"/>
      <protection/>
    </xf>
    <xf numFmtId="18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39" xfId="0" applyNumberFormat="1" applyFont="1" applyFill="1" applyBorder="1" applyAlignment="1">
      <alignment horizontal="center" vertical="center" wrapText="1"/>
    </xf>
    <xf numFmtId="49" fontId="6" fillId="0" borderId="45" xfId="0" applyNumberFormat="1" applyFont="1" applyFill="1" applyBorder="1" applyAlignment="1">
      <alignment vertical="center" wrapText="1"/>
    </xf>
    <xf numFmtId="0" fontId="6" fillId="0" borderId="46" xfId="0" applyFont="1" applyFill="1" applyBorder="1" applyAlignment="1">
      <alignment horizontal="center" vertical="center" wrapText="1"/>
    </xf>
    <xf numFmtId="49" fontId="6" fillId="0" borderId="43" xfId="0" applyNumberFormat="1" applyFont="1" applyFill="1" applyBorder="1" applyAlignment="1">
      <alignment horizontal="center" vertical="center" wrapText="1"/>
    </xf>
    <xf numFmtId="188" fontId="6" fillId="0" borderId="47" xfId="0" applyNumberFormat="1" applyFont="1" applyFill="1" applyBorder="1" applyAlignment="1" applyProtection="1">
      <alignment horizontal="center" vertical="center" wrapText="1"/>
      <protection/>
    </xf>
    <xf numFmtId="190" fontId="6" fillId="0" borderId="39" xfId="0" applyNumberFormat="1" applyFont="1" applyFill="1" applyBorder="1" applyAlignment="1" applyProtection="1">
      <alignment horizontal="center" vertical="center"/>
      <protection/>
    </xf>
    <xf numFmtId="190" fontId="6" fillId="0" borderId="45" xfId="0" applyNumberFormat="1" applyFont="1" applyFill="1" applyBorder="1" applyAlignment="1" applyProtection="1">
      <alignment horizontal="center" vertical="center"/>
      <protection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49" fontId="4" fillId="0" borderId="59" xfId="0" applyNumberFormat="1" applyFont="1" applyFill="1" applyBorder="1" applyAlignment="1">
      <alignment horizontal="center" vertical="center" wrapText="1"/>
    </xf>
    <xf numFmtId="49" fontId="4" fillId="0" borderId="49" xfId="0" applyNumberFormat="1" applyFont="1" applyFill="1" applyBorder="1" applyAlignment="1">
      <alignment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188" fontId="4" fillId="0" borderId="50" xfId="0" applyNumberFormat="1" applyFont="1" applyFill="1" applyBorder="1" applyAlignment="1" applyProtection="1">
      <alignment horizontal="center" vertical="center" wrapText="1"/>
      <protection/>
    </xf>
    <xf numFmtId="190" fontId="4" fillId="0" borderId="59" xfId="0" applyNumberFormat="1" applyFont="1" applyFill="1" applyBorder="1" applyAlignment="1" applyProtection="1">
      <alignment horizontal="center" vertical="center"/>
      <protection/>
    </xf>
    <xf numFmtId="0" fontId="4" fillId="0" borderId="34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188" fontId="4" fillId="0" borderId="40" xfId="0" applyNumberFormat="1" applyFont="1" applyFill="1" applyBorder="1" applyAlignment="1" applyProtection="1">
      <alignment horizontal="center" vertical="center" wrapText="1"/>
      <protection/>
    </xf>
    <xf numFmtId="190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49" fontId="4" fillId="0" borderId="60" xfId="0" applyNumberFormat="1" applyFont="1" applyFill="1" applyBorder="1" applyAlignment="1">
      <alignment horizontal="center" vertical="center" wrapText="1"/>
    </xf>
    <xf numFmtId="49" fontId="4" fillId="0" borderId="61" xfId="0" applyNumberFormat="1" applyFont="1" applyFill="1" applyBorder="1" applyAlignment="1">
      <alignment vertical="center" wrapText="1"/>
    </xf>
    <xf numFmtId="0" fontId="4" fillId="0" borderId="62" xfId="0" applyFont="1" applyFill="1" applyBorder="1" applyAlignment="1">
      <alignment horizontal="center" vertical="center" wrapText="1"/>
    </xf>
    <xf numFmtId="49" fontId="4" fillId="0" borderId="63" xfId="0" applyNumberFormat="1" applyFont="1" applyFill="1" applyBorder="1" applyAlignment="1">
      <alignment horizontal="center" vertical="center" wrapText="1"/>
    </xf>
    <xf numFmtId="49" fontId="4" fillId="0" borderId="64" xfId="0" applyNumberFormat="1" applyFont="1" applyFill="1" applyBorder="1" applyAlignment="1">
      <alignment horizontal="center" vertical="center" wrapText="1"/>
    </xf>
    <xf numFmtId="188" fontId="4" fillId="0" borderId="65" xfId="0" applyNumberFormat="1" applyFont="1" applyFill="1" applyBorder="1" applyAlignment="1" applyProtection="1">
      <alignment horizontal="center" vertical="center" wrapText="1"/>
      <protection/>
    </xf>
    <xf numFmtId="190" fontId="4" fillId="0" borderId="60" xfId="0" applyNumberFormat="1" applyFont="1" applyFill="1" applyBorder="1" applyAlignment="1" applyProtection="1">
      <alignment horizontal="center" vertical="center"/>
      <protection/>
    </xf>
    <xf numFmtId="0" fontId="4" fillId="0" borderId="60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 vertical="center" wrapText="1"/>
    </xf>
    <xf numFmtId="188" fontId="4" fillId="0" borderId="62" xfId="0" applyNumberFormat="1" applyFont="1" applyFill="1" applyBorder="1" applyAlignment="1" applyProtection="1">
      <alignment vertical="center"/>
      <protection/>
    </xf>
    <xf numFmtId="188" fontId="4" fillId="0" borderId="63" xfId="0" applyNumberFormat="1" applyFont="1" applyFill="1" applyBorder="1" applyAlignment="1" applyProtection="1">
      <alignment vertical="center"/>
      <protection/>
    </xf>
    <xf numFmtId="188" fontId="4" fillId="0" borderId="64" xfId="0" applyNumberFormat="1" applyFont="1" applyFill="1" applyBorder="1" applyAlignment="1" applyProtection="1">
      <alignment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27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8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88" fontId="4" fillId="0" borderId="40" xfId="0" applyNumberFormat="1" applyFont="1" applyFill="1" applyBorder="1" applyAlignment="1">
      <alignment horizontal="center" vertical="center" wrapText="1"/>
    </xf>
    <xf numFmtId="190" fontId="4" fillId="0" borderId="60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88" fontId="6" fillId="0" borderId="40" xfId="0" applyNumberFormat="1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 applyProtection="1">
      <alignment horizontal="center" vertical="center"/>
      <protection/>
    </xf>
    <xf numFmtId="188" fontId="4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>
      <alignment horizontal="right" vertical="center" wrapText="1"/>
    </xf>
    <xf numFmtId="0" fontId="6" fillId="0" borderId="36" xfId="0" applyFont="1" applyFill="1" applyBorder="1" applyAlignment="1">
      <alignment horizontal="right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190" fontId="6" fillId="0" borderId="54" xfId="0" applyNumberFormat="1" applyFont="1" applyFill="1" applyBorder="1" applyAlignment="1" applyProtection="1">
      <alignment horizontal="center" vertical="center"/>
      <protection/>
    </xf>
    <xf numFmtId="1" fontId="6" fillId="0" borderId="85" xfId="0" applyNumberFormat="1" applyFont="1" applyFill="1" applyBorder="1" applyAlignment="1" applyProtection="1">
      <alignment horizontal="center" vertical="center"/>
      <protection/>
    </xf>
    <xf numFmtId="49" fontId="6" fillId="0" borderId="39" xfId="0" applyNumberFormat="1" applyFont="1" applyFill="1" applyBorder="1" applyAlignment="1">
      <alignment horizontal="center" vertical="center" wrapText="1"/>
    </xf>
    <xf numFmtId="49" fontId="6" fillId="0" borderId="45" xfId="0" applyNumberFormat="1" applyFont="1" applyFill="1" applyBorder="1" applyAlignment="1">
      <alignment horizontal="left" vertical="center" wrapText="1"/>
    </xf>
    <xf numFmtId="189" fontId="42" fillId="0" borderId="52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190" fontId="6" fillId="0" borderId="63" xfId="0" applyNumberFormat="1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left" vertical="center" wrapText="1"/>
    </xf>
    <xf numFmtId="49" fontId="47" fillId="0" borderId="66" xfId="0" applyNumberFormat="1" applyFont="1" applyFill="1" applyBorder="1" applyAlignment="1">
      <alignment horizontal="center" vertical="center" wrapText="1"/>
    </xf>
    <xf numFmtId="201" fontId="4" fillId="0" borderId="67" xfId="0" applyNumberFormat="1" applyFont="1" applyFill="1" applyBorder="1" applyAlignment="1" applyProtection="1">
      <alignment horizontal="center" vertical="center" wrapText="1"/>
      <protection/>
    </xf>
    <xf numFmtId="190" fontId="4" fillId="0" borderId="74" xfId="0" applyNumberFormat="1" applyFont="1" applyFill="1" applyBorder="1" applyAlignment="1" applyProtection="1">
      <alignment horizontal="center" vertical="center"/>
      <protection/>
    </xf>
    <xf numFmtId="0" fontId="4" fillId="0" borderId="68" xfId="0" applyFont="1" applyFill="1" applyBorder="1" applyAlignment="1">
      <alignment horizontal="center" vertical="center" wrapText="1"/>
    </xf>
    <xf numFmtId="201" fontId="4" fillId="0" borderId="69" xfId="0" applyNumberFormat="1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20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90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201" fontId="4" fillId="0" borderId="70" xfId="0" applyNumberFormat="1" applyFont="1" applyFill="1" applyBorder="1" applyAlignment="1">
      <alignment horizontal="center" vertical="center" wrapText="1"/>
    </xf>
    <xf numFmtId="201" fontId="4" fillId="0" borderId="67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18" xfId="0" applyFont="1" applyFill="1" applyBorder="1" applyAlignment="1">
      <alignment horizontal="center" vertical="center" wrapText="1"/>
    </xf>
    <xf numFmtId="0" fontId="6" fillId="0" borderId="119" xfId="0" applyFont="1" applyFill="1" applyBorder="1" applyAlignment="1">
      <alignment horizontal="center" vertical="center" wrapText="1"/>
    </xf>
    <xf numFmtId="0" fontId="6" fillId="0" borderId="89" xfId="0" applyFont="1" applyFill="1" applyBorder="1" applyAlignment="1">
      <alignment horizontal="center" vertical="center" wrapText="1"/>
    </xf>
    <xf numFmtId="190" fontId="6" fillId="0" borderId="86" xfId="0" applyNumberFormat="1" applyFont="1" applyFill="1" applyBorder="1" applyAlignment="1" applyProtection="1">
      <alignment horizontal="center" vertical="center"/>
      <protection/>
    </xf>
    <xf numFmtId="1" fontId="6" fillId="0" borderId="86" xfId="0" applyNumberFormat="1" applyFont="1" applyFill="1" applyBorder="1" applyAlignment="1" applyProtection="1">
      <alignment horizontal="center" vertical="center"/>
      <protection/>
    </xf>
    <xf numFmtId="1" fontId="6" fillId="0" borderId="87" xfId="0" applyNumberFormat="1" applyFont="1" applyFill="1" applyBorder="1" applyAlignment="1" applyProtection="1">
      <alignment horizontal="center" vertical="center"/>
      <protection/>
    </xf>
    <xf numFmtId="201" fontId="6" fillId="0" borderId="88" xfId="0" applyNumberFormat="1" applyFont="1" applyFill="1" applyBorder="1" applyAlignment="1">
      <alignment horizontal="center" vertical="center" wrapText="1"/>
    </xf>
    <xf numFmtId="201" fontId="4" fillId="0" borderId="89" xfId="0" applyNumberFormat="1" applyFont="1" applyFill="1" applyBorder="1" applyAlignment="1">
      <alignment horizontal="center" vertical="center" wrapText="1"/>
    </xf>
    <xf numFmtId="201" fontId="4" fillId="0" borderId="86" xfId="0" applyNumberFormat="1" applyFont="1" applyFill="1" applyBorder="1" applyAlignment="1">
      <alignment horizontal="center" vertical="center" wrapText="1"/>
    </xf>
    <xf numFmtId="201" fontId="4" fillId="0" borderId="90" xfId="0" applyNumberFormat="1" applyFont="1" applyFill="1" applyBorder="1" applyAlignment="1">
      <alignment horizontal="center" vertical="center" wrapText="1"/>
    </xf>
    <xf numFmtId="201" fontId="4" fillId="0" borderId="91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20" xfId="0" applyFont="1" applyFill="1" applyBorder="1" applyAlignment="1">
      <alignment horizontal="center" vertical="center" wrapText="1"/>
    </xf>
    <xf numFmtId="190" fontId="6" fillId="0" borderId="92" xfId="0" applyNumberFormat="1" applyFont="1" applyFill="1" applyBorder="1" applyAlignment="1" applyProtection="1">
      <alignment horizontal="center" vertical="center"/>
      <protection/>
    </xf>
    <xf numFmtId="1" fontId="6" fillId="0" borderId="92" xfId="0" applyNumberFormat="1" applyFont="1" applyFill="1" applyBorder="1" applyAlignment="1" applyProtection="1">
      <alignment horizontal="center" vertical="center"/>
      <protection/>
    </xf>
    <xf numFmtId="1" fontId="6" fillId="0" borderId="93" xfId="0" applyNumberFormat="1" applyFont="1" applyFill="1" applyBorder="1" applyAlignment="1" applyProtection="1">
      <alignment horizontal="center" vertical="center"/>
      <protection/>
    </xf>
    <xf numFmtId="1" fontId="6" fillId="0" borderId="94" xfId="0" applyNumberFormat="1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>
      <alignment horizontal="left" vertical="center" wrapText="1"/>
    </xf>
    <xf numFmtId="0" fontId="63" fillId="0" borderId="56" xfId="0" applyFont="1" applyFill="1" applyBorder="1" applyAlignment="1">
      <alignment horizontal="left" vertical="center" wrapText="1"/>
    </xf>
    <xf numFmtId="0" fontId="63" fillId="0" borderId="116" xfId="0" applyFont="1" applyFill="1" applyBorder="1" applyAlignment="1">
      <alignment horizontal="left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188" fontId="4" fillId="0" borderId="47" xfId="0" applyNumberFormat="1" applyFont="1" applyFill="1" applyBorder="1" applyAlignment="1" applyProtection="1">
      <alignment horizontal="center" vertical="center" wrapText="1"/>
      <protection/>
    </xf>
    <xf numFmtId="197" fontId="6" fillId="0" borderId="39" xfId="0" applyNumberFormat="1" applyFont="1" applyFill="1" applyBorder="1" applyAlignment="1" applyProtection="1">
      <alignment horizontal="center" vertical="center" wrapText="1"/>
      <protection/>
    </xf>
    <xf numFmtId="188" fontId="6" fillId="0" borderId="39" xfId="0" applyNumberFormat="1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188" fontId="6" fillId="0" borderId="60" xfId="0" applyNumberFormat="1" applyFont="1" applyFill="1" applyBorder="1" applyAlignment="1">
      <alignment horizontal="center" vertical="center" wrapText="1"/>
    </xf>
    <xf numFmtId="188" fontId="6" fillId="0" borderId="45" xfId="0" applyNumberFormat="1" applyFont="1" applyFill="1" applyBorder="1" applyAlignment="1">
      <alignment horizontal="center" vertical="center" wrapText="1"/>
    </xf>
    <xf numFmtId="0" fontId="6" fillId="0" borderId="62" xfId="0" applyNumberFormat="1" applyFont="1" applyFill="1" applyBorder="1" applyAlignment="1">
      <alignment horizontal="center" vertical="center" wrapText="1"/>
    </xf>
    <xf numFmtId="0" fontId="6" fillId="0" borderId="63" xfId="0" applyNumberFormat="1" applyFont="1" applyFill="1" applyBorder="1" applyAlignment="1">
      <alignment horizontal="center" vertical="center" wrapText="1"/>
    </xf>
    <xf numFmtId="0" fontId="6" fillId="0" borderId="64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1" fontId="6" fillId="0" borderId="43" xfId="0" applyNumberFormat="1" applyFont="1" applyFill="1" applyBorder="1" applyAlignment="1">
      <alignment horizontal="center" vertical="center" wrapText="1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3" xfId="0" applyNumberFormat="1" applyFont="1" applyFill="1" applyBorder="1" applyAlignment="1">
      <alignment horizontal="center" vertical="center" wrapText="1"/>
    </xf>
    <xf numFmtId="0" fontId="63" fillId="0" borderId="55" xfId="0" applyFont="1" applyFill="1" applyBorder="1" applyAlignment="1">
      <alignment horizontal="left" vertical="center" wrapText="1"/>
    </xf>
    <xf numFmtId="0" fontId="63" fillId="0" borderId="84" xfId="0" applyFont="1" applyFill="1" applyBorder="1" applyAlignment="1">
      <alignment horizontal="left" vertical="center" wrapText="1"/>
    </xf>
    <xf numFmtId="0" fontId="63" fillId="0" borderId="31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88" fontId="4" fillId="0" borderId="40" xfId="0" applyNumberFormat="1" applyFont="1" applyFill="1" applyBorder="1" applyAlignment="1" applyProtection="1">
      <alignment horizontal="center" vertical="center" wrapText="1"/>
      <protection/>
    </xf>
    <xf numFmtId="188" fontId="4" fillId="0" borderId="23" xfId="0" applyNumberFormat="1" applyFont="1" applyFill="1" applyBorder="1" applyAlignment="1" applyProtection="1">
      <alignment horizontal="center" vertical="center" wrapText="1"/>
      <protection/>
    </xf>
    <xf numFmtId="188" fontId="4" fillId="0" borderId="23" xfId="0" applyNumberFormat="1" applyFont="1" applyFill="1" applyBorder="1" applyAlignment="1" applyProtection="1">
      <alignment horizontal="center" vertical="center"/>
      <protection/>
    </xf>
    <xf numFmtId="188" fontId="4" fillId="0" borderId="23" xfId="0" applyNumberFormat="1" applyFont="1" applyFill="1" applyBorder="1" applyAlignment="1" applyProtection="1">
      <alignment vertical="center"/>
      <protection/>
    </xf>
    <xf numFmtId="188" fontId="4" fillId="0" borderId="34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49" fontId="2" fillId="0" borderId="81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6" fillId="0" borderId="60" xfId="0" applyNumberFormat="1" applyFont="1" applyFill="1" applyBorder="1" applyAlignment="1">
      <alignment horizontal="center" vertical="center" wrapText="1"/>
    </xf>
    <xf numFmtId="49" fontId="6" fillId="0" borderId="61" xfId="0" applyNumberFormat="1" applyFont="1" applyFill="1" applyBorder="1" applyAlignment="1">
      <alignment vertical="center" wrapText="1"/>
    </xf>
    <xf numFmtId="1" fontId="4" fillId="0" borderId="62" xfId="0" applyNumberFormat="1" applyFont="1" applyFill="1" applyBorder="1" applyAlignment="1">
      <alignment horizontal="center" vertical="center"/>
    </xf>
    <xf numFmtId="49" fontId="4" fillId="0" borderId="63" xfId="0" applyNumberFormat="1" applyFont="1" applyFill="1" applyBorder="1" applyAlignment="1">
      <alignment horizontal="center" vertical="center"/>
    </xf>
    <xf numFmtId="49" fontId="4" fillId="0" borderId="65" xfId="0" applyNumberFormat="1" applyFont="1" applyFill="1" applyBorder="1" applyAlignment="1">
      <alignment horizontal="center" vertical="center"/>
    </xf>
    <xf numFmtId="191" fontId="6" fillId="0" borderId="60" xfId="0" applyNumberFormat="1" applyFont="1" applyFill="1" applyBorder="1" applyAlignment="1" applyProtection="1">
      <alignment horizontal="center" vertical="center"/>
      <protection/>
    </xf>
    <xf numFmtId="189" fontId="6" fillId="0" borderId="65" xfId="0" applyNumberFormat="1" applyFont="1" applyFill="1" applyBorder="1" applyAlignment="1" applyProtection="1">
      <alignment horizontal="center" vertical="center"/>
      <protection/>
    </xf>
    <xf numFmtId="206" fontId="6" fillId="0" borderId="72" xfId="63" applyNumberFormat="1" applyFont="1" applyFill="1" applyBorder="1" applyAlignment="1" applyProtection="1">
      <alignment horizontal="center" vertical="center"/>
      <protection/>
    </xf>
    <xf numFmtId="0" fontId="4" fillId="0" borderId="71" xfId="0" applyNumberFormat="1" applyFont="1" applyFill="1" applyBorder="1" applyAlignment="1">
      <alignment horizontal="center" vertical="center" wrapText="1"/>
    </xf>
    <xf numFmtId="0" fontId="4" fillId="0" borderId="63" xfId="0" applyNumberFormat="1" applyFont="1" applyFill="1" applyBorder="1" applyAlignment="1">
      <alignment horizontal="center" vertical="center" wrapText="1"/>
    </xf>
    <xf numFmtId="0" fontId="4" fillId="0" borderId="73" xfId="0" applyNumberFormat="1" applyFont="1" applyFill="1" applyBorder="1" applyAlignment="1">
      <alignment horizontal="center" vertical="center" wrapText="1"/>
    </xf>
    <xf numFmtId="0" fontId="4" fillId="0" borderId="64" xfId="0" applyNumberFormat="1" applyFont="1" applyFill="1" applyBorder="1" applyAlignment="1">
      <alignment horizontal="center" vertical="center" wrapText="1"/>
    </xf>
    <xf numFmtId="0" fontId="4" fillId="0" borderId="6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vertical="center" wrapText="1"/>
    </xf>
    <xf numFmtId="1" fontId="4" fillId="0" borderId="13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6" fillId="0" borderId="40" xfId="0" applyNumberFormat="1" applyFont="1" applyFill="1" applyBorder="1" applyAlignment="1">
      <alignment horizontal="center" vertical="center"/>
    </xf>
    <xf numFmtId="191" fontId="4" fillId="0" borderId="23" xfId="0" applyNumberFormat="1" applyFont="1" applyFill="1" applyBorder="1" applyAlignment="1" applyProtection="1">
      <alignment horizontal="center" vertical="center"/>
      <protection/>
    </xf>
    <xf numFmtId="1" fontId="4" fillId="0" borderId="38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vertical="center" wrapText="1"/>
    </xf>
    <xf numFmtId="49" fontId="6" fillId="0" borderId="34" xfId="0" applyNumberFormat="1" applyFont="1" applyFill="1" applyBorder="1" applyAlignment="1">
      <alignment vertical="center" wrapText="1"/>
    </xf>
    <xf numFmtId="49" fontId="4" fillId="0" borderId="40" xfId="0" applyNumberFormat="1" applyFont="1" applyFill="1" applyBorder="1" applyAlignment="1">
      <alignment horizontal="center" vertical="center"/>
    </xf>
    <xf numFmtId="191" fontId="6" fillId="0" borderId="23" xfId="0" applyNumberFormat="1" applyFont="1" applyFill="1" applyBorder="1" applyAlignment="1" applyProtection="1">
      <alignment horizontal="center" vertical="center"/>
      <protection/>
    </xf>
    <xf numFmtId="189" fontId="6" fillId="0" borderId="13" xfId="0" applyNumberFormat="1" applyFont="1" applyFill="1" applyBorder="1" applyAlignment="1" applyProtection="1">
      <alignment horizontal="center" vertical="center"/>
      <protection/>
    </xf>
    <xf numFmtId="189" fontId="6" fillId="0" borderId="10" xfId="0" applyNumberFormat="1" applyFont="1" applyFill="1" applyBorder="1" applyAlignment="1" applyProtection="1">
      <alignment horizontal="center" vertical="center"/>
      <protection/>
    </xf>
    <xf numFmtId="189" fontId="6" fillId="0" borderId="3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>
      <alignment horizontal="center" vertical="center"/>
    </xf>
    <xf numFmtId="189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>
      <alignment horizontal="right" vertical="center"/>
    </xf>
    <xf numFmtId="0" fontId="6" fillId="0" borderId="13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4" fillId="0" borderId="40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center" vertical="center" wrapText="1"/>
    </xf>
    <xf numFmtId="190" fontId="4" fillId="0" borderId="23" xfId="0" applyNumberFormat="1" applyFont="1" applyFill="1" applyBorder="1" applyAlignment="1" applyProtection="1">
      <alignment horizontal="center" vertical="center"/>
      <protection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38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49" xfId="0" applyNumberFormat="1" applyFont="1" applyFill="1" applyBorder="1" applyAlignment="1">
      <alignment vertical="center" wrapText="1"/>
    </xf>
    <xf numFmtId="0" fontId="4" fillId="0" borderId="38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50" xfId="0" applyNumberFormat="1" applyFont="1" applyFill="1" applyBorder="1" applyAlignment="1">
      <alignment horizontal="center" vertical="center"/>
    </xf>
    <xf numFmtId="191" fontId="6" fillId="0" borderId="59" xfId="0" applyNumberFormat="1" applyFont="1" applyFill="1" applyBorder="1" applyAlignment="1" applyProtection="1">
      <alignment horizontal="center" vertical="center"/>
      <protection/>
    </xf>
    <xf numFmtId="1" fontId="6" fillId="0" borderId="25" xfId="0" applyNumberFormat="1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right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38" xfId="0" applyNumberFormat="1" applyFont="1" applyFill="1" applyBorder="1" applyAlignment="1">
      <alignment horizontal="center" vertical="center" wrapText="1"/>
    </xf>
    <xf numFmtId="190" fontId="6" fillId="0" borderId="37" xfId="0" applyNumberFormat="1" applyFont="1" applyFill="1" applyBorder="1" applyAlignment="1">
      <alignment horizontal="center" vertical="center" wrapText="1"/>
    </xf>
    <xf numFmtId="1" fontId="6" fillId="0" borderId="37" xfId="0" applyNumberFormat="1" applyFont="1" applyFill="1" applyBorder="1" applyAlignment="1">
      <alignment horizontal="center" vertical="center" wrapText="1"/>
    </xf>
    <xf numFmtId="0" fontId="6" fillId="0" borderId="37" xfId="0" applyNumberFormat="1" applyFont="1" applyFill="1" applyBorder="1" applyAlignment="1">
      <alignment horizontal="center" vertical="center" wrapText="1"/>
    </xf>
    <xf numFmtId="0" fontId="6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56" xfId="0" applyNumberFormat="1" applyFont="1" applyFill="1" applyBorder="1" applyAlignment="1" applyProtection="1">
      <alignment horizontal="center" vertical="center"/>
      <protection/>
    </xf>
    <xf numFmtId="0" fontId="6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39" xfId="0" applyNumberFormat="1" applyFont="1" applyFill="1" applyBorder="1" applyAlignment="1" applyProtection="1">
      <alignment horizontal="left" vertical="center"/>
      <protection/>
    </xf>
    <xf numFmtId="0" fontId="4" fillId="0" borderId="62" xfId="0" applyNumberFormat="1" applyFont="1" applyFill="1" applyBorder="1" applyAlignment="1" applyProtection="1">
      <alignment horizontal="center" vertical="center"/>
      <protection/>
    </xf>
    <xf numFmtId="0" fontId="42" fillId="0" borderId="63" xfId="0" applyNumberFormat="1" applyFont="1" applyFill="1" applyBorder="1" applyAlignment="1" applyProtection="1">
      <alignment horizontal="center" vertical="center"/>
      <protection/>
    </xf>
    <xf numFmtId="0" fontId="42" fillId="0" borderId="47" xfId="0" applyNumberFormat="1" applyFont="1" applyFill="1" applyBorder="1" applyAlignment="1" applyProtection="1">
      <alignment horizontal="center" vertical="center"/>
      <protection/>
    </xf>
    <xf numFmtId="191" fontId="6" fillId="0" borderId="39" xfId="0" applyNumberFormat="1" applyFont="1" applyFill="1" applyBorder="1" applyAlignment="1" applyProtection="1">
      <alignment horizontal="center" vertical="center"/>
      <protection/>
    </xf>
    <xf numFmtId="0" fontId="42" fillId="0" borderId="71" xfId="0" applyNumberFormat="1" applyFont="1" applyFill="1" applyBorder="1" applyAlignment="1" applyProtection="1">
      <alignment horizontal="center" vertical="center"/>
      <protection/>
    </xf>
    <xf numFmtId="0" fontId="42" fillId="0" borderId="73" xfId="0" applyNumberFormat="1" applyFont="1" applyFill="1" applyBorder="1" applyAlignment="1" applyProtection="1">
      <alignment horizontal="center" vertical="center"/>
      <protection/>
    </xf>
    <xf numFmtId="0" fontId="4" fillId="0" borderId="73" xfId="0" applyNumberFormat="1" applyFont="1" applyFill="1" applyBorder="1" applyAlignment="1" applyProtection="1">
      <alignment horizontal="center" vertical="center"/>
      <protection/>
    </xf>
    <xf numFmtId="0" fontId="42" fillId="0" borderId="64" xfId="0" applyNumberFormat="1" applyFont="1" applyFill="1" applyBorder="1" applyAlignment="1" applyProtection="1">
      <alignment horizontal="center" vertical="center"/>
      <protection/>
    </xf>
    <xf numFmtId="49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39" xfId="0" applyNumberFormat="1" applyFont="1" applyFill="1" applyBorder="1" applyAlignment="1" applyProtection="1">
      <alignment horizontal="left" vertical="center"/>
      <protection/>
    </xf>
    <xf numFmtId="0" fontId="42" fillId="0" borderId="10" xfId="0" applyNumberFormat="1" applyFont="1" applyFill="1" applyBorder="1" applyAlignment="1" applyProtection="1">
      <alignment horizontal="center" vertical="center"/>
      <protection/>
    </xf>
    <xf numFmtId="0" fontId="42" fillId="0" borderId="40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5" fillId="0" borderId="10" xfId="0" applyNumberFormat="1" applyFont="1" applyFill="1" applyBorder="1" applyAlignment="1" applyProtection="1">
      <alignment horizontal="center" vertical="center"/>
      <protection/>
    </xf>
    <xf numFmtId="1" fontId="4" fillId="0" borderId="11" xfId="0" applyNumberFormat="1" applyFont="1" applyFill="1" applyBorder="1" applyAlignment="1">
      <alignment horizontal="center" vertical="center" wrapText="1"/>
    </xf>
    <xf numFmtId="0" fontId="42" fillId="0" borderId="13" xfId="0" applyNumberFormat="1" applyFont="1" applyFill="1" applyBorder="1" applyAlignment="1" applyProtection="1">
      <alignment horizontal="center" vertical="center"/>
      <protection/>
    </xf>
    <xf numFmtId="0" fontId="42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39" xfId="0" applyFont="1" applyFill="1" applyBorder="1" applyAlignment="1">
      <alignment horizontal="left" vertical="center" wrapText="1"/>
    </xf>
    <xf numFmtId="49" fontId="6" fillId="0" borderId="23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190" fontId="6" fillId="0" borderId="23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1" fontId="6" fillId="0" borderId="34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191" fontId="6" fillId="0" borderId="23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34" xfId="0" applyNumberFormat="1" applyFont="1" applyFill="1" applyBorder="1" applyAlignment="1">
      <alignment horizontal="center" vertical="center" wrapText="1"/>
    </xf>
    <xf numFmtId="191" fontId="6" fillId="0" borderId="41" xfId="0" applyNumberFormat="1" applyFont="1" applyFill="1" applyBorder="1" applyAlignment="1" applyProtection="1">
      <alignment horizontal="center" vertical="center"/>
      <protection/>
    </xf>
    <xf numFmtId="191" fontId="6" fillId="0" borderId="10" xfId="0" applyNumberFormat="1" applyFont="1" applyFill="1" applyBorder="1" applyAlignment="1" applyProtection="1">
      <alignment horizontal="center" vertical="center"/>
      <protection/>
    </xf>
    <xf numFmtId="191" fontId="6" fillId="0" borderId="34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 applyProtection="1">
      <alignment horizontal="left" vertical="center" wrapText="1"/>
      <protection/>
    </xf>
    <xf numFmtId="0" fontId="6" fillId="0" borderId="4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1" xfId="0" applyNumberFormat="1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/>
    </xf>
    <xf numFmtId="0" fontId="4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40" xfId="0" applyNumberFormat="1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/>
    </xf>
    <xf numFmtId="49" fontId="45" fillId="0" borderId="40" xfId="0" applyNumberFormat="1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/>
    </xf>
    <xf numFmtId="190" fontId="6" fillId="0" borderId="23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190" fontId="6" fillId="0" borderId="2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/>
    </xf>
    <xf numFmtId="49" fontId="4" fillId="0" borderId="37" xfId="0" applyNumberFormat="1" applyFont="1" applyFill="1" applyBorder="1" applyAlignment="1" applyProtection="1">
      <alignment horizontal="center" vertical="center"/>
      <protection/>
    </xf>
    <xf numFmtId="189" fontId="6" fillId="0" borderId="36" xfId="0" applyNumberFormat="1" applyFont="1" applyFill="1" applyBorder="1" applyAlignment="1" applyProtection="1">
      <alignment horizontal="right" vertical="center"/>
      <protection/>
    </xf>
    <xf numFmtId="189" fontId="4" fillId="0" borderId="36" xfId="0" applyNumberFormat="1" applyFont="1" applyFill="1" applyBorder="1" applyAlignment="1" applyProtection="1">
      <alignment horizontal="center" vertical="center"/>
      <protection/>
    </xf>
    <xf numFmtId="189" fontId="4" fillId="0" borderId="37" xfId="0" applyNumberFormat="1" applyFont="1" applyFill="1" applyBorder="1" applyAlignment="1" applyProtection="1">
      <alignment horizontal="center" vertical="center"/>
      <protection/>
    </xf>
    <xf numFmtId="189" fontId="4" fillId="0" borderId="35" xfId="0" applyNumberFormat="1" applyFont="1" applyFill="1" applyBorder="1" applyAlignment="1" applyProtection="1">
      <alignment horizontal="center" vertical="center"/>
      <protection/>
    </xf>
    <xf numFmtId="190" fontId="6" fillId="0" borderId="37" xfId="0" applyNumberFormat="1" applyFont="1" applyFill="1" applyBorder="1" applyAlignment="1" applyProtection="1">
      <alignment horizontal="center" vertical="center"/>
      <protection/>
    </xf>
    <xf numFmtId="49" fontId="6" fillId="0" borderId="35" xfId="0" applyNumberFormat="1" applyFont="1" applyFill="1" applyBorder="1" applyAlignment="1" applyProtection="1">
      <alignment horizontal="center" vertical="center"/>
      <protection/>
    </xf>
    <xf numFmtId="49" fontId="6" fillId="0" borderId="30" xfId="0" applyNumberFormat="1" applyFont="1" applyFill="1" applyBorder="1" applyAlignment="1" applyProtection="1">
      <alignment horizontal="center" vertical="center"/>
      <protection/>
    </xf>
    <xf numFmtId="49" fontId="6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117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4" fillId="0" borderId="39" xfId="54" applyNumberFormat="1" applyFont="1" applyFill="1" applyBorder="1" applyAlignment="1" applyProtection="1">
      <alignment horizontal="center" vertical="center"/>
      <protection/>
    </xf>
    <xf numFmtId="0" fontId="4" fillId="0" borderId="47" xfId="54" applyNumberFormat="1" applyFont="1" applyFill="1" applyBorder="1" applyAlignment="1" applyProtection="1">
      <alignment horizontal="left" vertical="center" wrapText="1"/>
      <protection/>
    </xf>
    <xf numFmtId="0" fontId="42" fillId="0" borderId="42" xfId="54" applyNumberFormat="1" applyFont="1" applyFill="1" applyBorder="1" applyAlignment="1" applyProtection="1">
      <alignment horizontal="center" vertical="center"/>
      <protection/>
    </xf>
    <xf numFmtId="0" fontId="4" fillId="0" borderId="43" xfId="54" applyNumberFormat="1" applyFont="1" applyFill="1" applyBorder="1" applyAlignment="1" applyProtection="1">
      <alignment horizontal="center" vertical="center"/>
      <protection/>
    </xf>
    <xf numFmtId="0" fontId="42" fillId="0" borderId="44" xfId="54" applyNumberFormat="1" applyFont="1" applyFill="1" applyBorder="1" applyAlignment="1" applyProtection="1">
      <alignment horizontal="center" vertical="center"/>
      <protection/>
    </xf>
    <xf numFmtId="191" fontId="4" fillId="0" borderId="47" xfId="54" applyNumberFormat="1" applyFont="1" applyFill="1" applyBorder="1" applyAlignment="1" applyProtection="1">
      <alignment horizontal="center" vertical="center"/>
      <protection/>
    </xf>
    <xf numFmtId="0" fontId="6" fillId="0" borderId="3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3" xfId="54" applyFont="1" applyFill="1" applyBorder="1" applyAlignment="1">
      <alignment horizontal="center" vertical="center" wrapText="1"/>
      <protection/>
    </xf>
    <xf numFmtId="0" fontId="4" fillId="0" borderId="52" xfId="54" applyFont="1" applyFill="1" applyBorder="1" applyAlignment="1">
      <alignment horizontal="center" vertical="center" wrapText="1"/>
      <protection/>
    </xf>
    <xf numFmtId="49" fontId="4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4" fillId="0" borderId="23" xfId="54" applyNumberFormat="1" applyFont="1" applyFill="1" applyBorder="1" applyAlignment="1" applyProtection="1">
      <alignment horizontal="center" vertical="center"/>
      <protection/>
    </xf>
    <xf numFmtId="0" fontId="42" fillId="0" borderId="12" xfId="54" applyNumberFormat="1" applyFont="1" applyFill="1" applyBorder="1" applyAlignment="1" applyProtection="1">
      <alignment horizontal="center" vertical="center"/>
      <protection/>
    </xf>
    <xf numFmtId="0" fontId="4" fillId="0" borderId="10" xfId="54" applyNumberFormat="1" applyFont="1" applyFill="1" applyBorder="1" applyAlignment="1" applyProtection="1">
      <alignment horizontal="center" vertical="center"/>
      <protection/>
    </xf>
    <xf numFmtId="0" fontId="42" fillId="0" borderId="11" xfId="54" applyNumberFormat="1" applyFont="1" applyFill="1" applyBorder="1" applyAlignment="1" applyProtection="1">
      <alignment horizontal="center" vertical="center"/>
      <protection/>
    </xf>
    <xf numFmtId="191" fontId="4" fillId="0" borderId="40" xfId="54" applyNumberFormat="1" applyFont="1" applyFill="1" applyBorder="1" applyAlignment="1" applyProtection="1">
      <alignment horizontal="center" vertical="center"/>
      <protection/>
    </xf>
    <xf numFmtId="0" fontId="4" fillId="0" borderId="14" xfId="54" applyFont="1" applyFill="1" applyBorder="1" applyAlignment="1">
      <alignment horizontal="center" vertical="center" wrapText="1"/>
      <protection/>
    </xf>
    <xf numFmtId="0" fontId="4" fillId="0" borderId="59" xfId="54" applyNumberFormat="1" applyFont="1" applyFill="1" applyBorder="1" applyAlignment="1" applyProtection="1">
      <alignment horizontal="center" vertical="center"/>
      <protection/>
    </xf>
    <xf numFmtId="0" fontId="4" fillId="0" borderId="56" xfId="54" applyNumberFormat="1" applyFont="1" applyFill="1" applyBorder="1" applyAlignment="1" applyProtection="1">
      <alignment horizontal="left" vertical="center" wrapText="1"/>
      <protection/>
    </xf>
    <xf numFmtId="0" fontId="42" fillId="0" borderId="19" xfId="54" applyNumberFormat="1" applyFont="1" applyFill="1" applyBorder="1" applyAlignment="1" applyProtection="1">
      <alignment horizontal="center" vertical="center"/>
      <protection/>
    </xf>
    <xf numFmtId="0" fontId="4" fillId="0" borderId="18" xfId="54" applyNumberFormat="1" applyFont="1" applyFill="1" applyBorder="1" applyAlignment="1" applyProtection="1">
      <alignment horizontal="center" vertical="center"/>
      <protection/>
    </xf>
    <xf numFmtId="0" fontId="42" fillId="0" borderId="20" xfId="54" applyNumberFormat="1" applyFont="1" applyFill="1" applyBorder="1" applyAlignment="1" applyProtection="1">
      <alignment horizontal="center" vertical="center"/>
      <protection/>
    </xf>
    <xf numFmtId="191" fontId="4" fillId="0" borderId="50" xfId="54" applyNumberFormat="1" applyFont="1" applyFill="1" applyBorder="1" applyAlignment="1" applyProtection="1">
      <alignment horizontal="center" vertical="center"/>
      <protection/>
    </xf>
    <xf numFmtId="0" fontId="4" fillId="0" borderId="18" xfId="54" applyFont="1" applyFill="1" applyBorder="1" applyAlignment="1">
      <alignment horizontal="center" vertical="center" wrapText="1"/>
      <protection/>
    </xf>
    <xf numFmtId="0" fontId="4" fillId="0" borderId="21" xfId="54" applyFont="1" applyFill="1" applyBorder="1" applyAlignment="1">
      <alignment horizontal="center" vertical="center" wrapText="1"/>
      <protection/>
    </xf>
    <xf numFmtId="0" fontId="42" fillId="0" borderId="18" xfId="54" applyNumberFormat="1" applyFont="1" applyFill="1" applyBorder="1" applyAlignment="1" applyProtection="1">
      <alignment horizontal="center" vertical="center"/>
      <protection/>
    </xf>
    <xf numFmtId="191" fontId="4" fillId="0" borderId="18" xfId="54" applyNumberFormat="1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>
      <alignment horizontal="center"/>
    </xf>
    <xf numFmtId="0" fontId="42" fillId="0" borderId="82" xfId="54" applyNumberFormat="1" applyFont="1" applyFill="1" applyBorder="1" applyAlignment="1" applyProtection="1">
      <alignment horizontal="center" vertical="center"/>
      <protection/>
    </xf>
    <xf numFmtId="0" fontId="42" fillId="0" borderId="80" xfId="54" applyNumberFormat="1" applyFont="1" applyFill="1" applyBorder="1" applyAlignment="1" applyProtection="1">
      <alignment horizontal="center" vertical="center"/>
      <protection/>
    </xf>
    <xf numFmtId="0" fontId="42" fillId="0" borderId="83" xfId="54" applyNumberFormat="1" applyFont="1" applyFill="1" applyBorder="1" applyAlignment="1" applyProtection="1">
      <alignment horizontal="center" vertical="center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95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NumberFormat="1" applyFont="1" applyFill="1" applyBorder="1" applyAlignment="1" applyProtection="1">
      <alignment horizontal="center" vertical="center" wrapText="1"/>
      <protection/>
    </xf>
    <xf numFmtId="0" fontId="62" fillId="0" borderId="56" xfId="0" applyFont="1" applyFill="1" applyBorder="1" applyAlignment="1">
      <alignment horizontal="center" vertical="center" wrapText="1"/>
    </xf>
    <xf numFmtId="0" fontId="62" fillId="0" borderId="58" xfId="0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 applyProtection="1">
      <alignment horizontal="center" vertical="center"/>
      <protection/>
    </xf>
    <xf numFmtId="49" fontId="4" fillId="0" borderId="45" xfId="0" applyNumberFormat="1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NumberFormat="1" applyFont="1" applyFill="1" applyBorder="1" applyAlignment="1" applyProtection="1">
      <alignment horizontal="center" vertical="center"/>
      <protection/>
    </xf>
    <xf numFmtId="188" fontId="4" fillId="0" borderId="44" xfId="0" applyNumberFormat="1" applyFont="1" applyFill="1" applyBorder="1" applyAlignment="1" applyProtection="1">
      <alignment horizontal="center" vertical="center"/>
      <protection/>
    </xf>
    <xf numFmtId="0" fontId="4" fillId="0" borderId="43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4" fillId="0" borderId="71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1" fontId="4" fillId="0" borderId="71" xfId="0" applyNumberFormat="1" applyFont="1" applyFill="1" applyBorder="1" applyAlignment="1">
      <alignment horizontal="center"/>
    </xf>
    <xf numFmtId="0" fontId="6" fillId="0" borderId="71" xfId="0" applyFont="1" applyFill="1" applyBorder="1" applyAlignment="1">
      <alignment horizontal="left" vertical="top" wrapText="1"/>
    </xf>
    <xf numFmtId="0" fontId="6" fillId="0" borderId="63" xfId="0" applyFont="1" applyFill="1" applyBorder="1" applyAlignment="1">
      <alignment horizontal="left" vertical="top" wrapText="1"/>
    </xf>
    <xf numFmtId="0" fontId="6" fillId="0" borderId="64" xfId="0" applyFont="1" applyFill="1" applyBorder="1" applyAlignment="1">
      <alignment horizontal="left" vertical="top" wrapText="1"/>
    </xf>
    <xf numFmtId="49" fontId="4" fillId="0" borderId="23" xfId="0" applyNumberFormat="1" applyFont="1" applyFill="1" applyBorder="1" applyAlignment="1" applyProtection="1">
      <alignment horizontal="center" vertical="center"/>
      <protection/>
    </xf>
    <xf numFmtId="49" fontId="4" fillId="0" borderId="34" xfId="54" applyNumberFormat="1" applyFont="1" applyFill="1" applyBorder="1" applyAlignment="1">
      <alignment vertical="center" wrapText="1"/>
      <protection/>
    </xf>
    <xf numFmtId="0" fontId="4" fillId="0" borderId="36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2" fillId="0" borderId="35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/>
    </xf>
    <xf numFmtId="0" fontId="6" fillId="0" borderId="12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188" fontId="4" fillId="0" borderId="34" xfId="54" applyNumberFormat="1" applyFont="1" applyFill="1" applyBorder="1" applyAlignment="1" applyProtection="1">
      <alignment horizontal="left" vertical="center"/>
      <protection/>
    </xf>
    <xf numFmtId="0" fontId="4" fillId="0" borderId="53" xfId="0" applyFont="1" applyFill="1" applyBorder="1" applyAlignment="1">
      <alignment/>
    </xf>
    <xf numFmtId="0" fontId="4" fillId="0" borderId="84" xfId="0" applyFont="1" applyFill="1" applyBorder="1" applyAlignment="1">
      <alignment horizontal="center"/>
    </xf>
    <xf numFmtId="0" fontId="4" fillId="0" borderId="55" xfId="0" applyFont="1" applyFill="1" applyBorder="1" applyAlignment="1">
      <alignment/>
    </xf>
    <xf numFmtId="0" fontId="4" fillId="0" borderId="54" xfId="0" applyFont="1" applyFill="1" applyBorder="1" applyAlignment="1">
      <alignment horizontal="center"/>
    </xf>
    <xf numFmtId="0" fontId="4" fillId="0" borderId="54" xfId="0" applyFont="1" applyFill="1" applyBorder="1" applyAlignment="1">
      <alignment/>
    </xf>
    <xf numFmtId="0" fontId="4" fillId="0" borderId="84" xfId="0" applyFont="1" applyFill="1" applyBorder="1" applyAlignment="1">
      <alignment/>
    </xf>
    <xf numFmtId="0" fontId="6" fillId="0" borderId="34" xfId="54" applyNumberFormat="1" applyFont="1" applyFill="1" applyBorder="1" applyAlignment="1" applyProtection="1">
      <alignment horizontal="left" vertical="center"/>
      <protection/>
    </xf>
    <xf numFmtId="0" fontId="6" fillId="0" borderId="54" xfId="0" applyFont="1" applyFill="1" applyBorder="1" applyAlignment="1">
      <alignment horizontal="center"/>
    </xf>
    <xf numFmtId="0" fontId="4" fillId="0" borderId="34" xfId="54" applyNumberFormat="1" applyFont="1" applyFill="1" applyBorder="1" applyAlignment="1" applyProtection="1">
      <alignment horizontal="left" vertical="center"/>
      <protection/>
    </xf>
    <xf numFmtId="0" fontId="4" fillId="0" borderId="13" xfId="54" applyNumberFormat="1" applyFont="1" applyFill="1" applyBorder="1" applyAlignment="1" applyProtection="1">
      <alignment horizontal="left" vertical="center"/>
      <protection/>
    </xf>
    <xf numFmtId="0" fontId="4" fillId="0" borderId="10" xfId="54" applyNumberFormat="1" applyFont="1" applyFill="1" applyBorder="1" applyAlignment="1" applyProtection="1">
      <alignment horizontal="left" vertical="center"/>
      <protection/>
    </xf>
    <xf numFmtId="0" fontId="4" fillId="0" borderId="11" xfId="54" applyNumberFormat="1" applyFont="1" applyFill="1" applyBorder="1" applyAlignment="1" applyProtection="1">
      <alignment horizontal="left" vertical="center"/>
      <protection/>
    </xf>
    <xf numFmtId="0" fontId="4" fillId="0" borderId="53" xfId="0" applyFont="1" applyFill="1" applyBorder="1" applyAlignment="1">
      <alignment horizontal="center" wrapText="1"/>
    </xf>
    <xf numFmtId="0" fontId="45" fillId="0" borderId="55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 wrapText="1"/>
    </xf>
    <xf numFmtId="0" fontId="4" fillId="0" borderId="84" xfId="0" applyFont="1" applyFill="1" applyBorder="1" applyAlignment="1">
      <alignment horizontal="center" wrapText="1"/>
    </xf>
    <xf numFmtId="0" fontId="4" fillId="0" borderId="34" xfId="0" applyNumberFormat="1" applyFont="1" applyFill="1" applyBorder="1" applyAlignment="1" applyProtection="1">
      <alignment horizontal="left" vertical="center" wrapText="1"/>
      <protection/>
    </xf>
    <xf numFmtId="190" fontId="4" fillId="0" borderId="23" xfId="0" applyNumberFormat="1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49" fontId="4" fillId="0" borderId="34" xfId="54" applyNumberFormat="1" applyFont="1" applyFill="1" applyBorder="1" applyAlignment="1">
      <alignment horizontal="left" vertical="center" wrapText="1"/>
      <protection/>
    </xf>
    <xf numFmtId="0" fontId="42" fillId="0" borderId="55" xfId="0" applyFont="1" applyFill="1" applyBorder="1" applyAlignment="1">
      <alignment horizontal="center"/>
    </xf>
    <xf numFmtId="49" fontId="4" fillId="0" borderId="10" xfId="54" applyNumberFormat="1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/>
    </xf>
    <xf numFmtId="49" fontId="4" fillId="0" borderId="0" xfId="54" applyNumberFormat="1" applyFont="1" applyFill="1" applyBorder="1" applyAlignment="1">
      <alignment horizontal="left" vertical="center" wrapText="1"/>
      <protection/>
    </xf>
    <xf numFmtId="0" fontId="6" fillId="0" borderId="0" xfId="0" applyFont="1" applyFill="1" applyBorder="1" applyAlignment="1">
      <alignment horizontal="left" vertical="top" wrapText="1"/>
    </xf>
    <xf numFmtId="0" fontId="6" fillId="0" borderId="36" xfId="0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Fill="1" applyBorder="1" applyAlignment="1" applyProtection="1">
      <alignment horizontal="center" vertical="center"/>
      <protection/>
    </xf>
    <xf numFmtId="0" fontId="6" fillId="0" borderId="26" xfId="0" applyNumberFormat="1" applyFont="1" applyFill="1" applyBorder="1" applyAlignment="1" applyProtection="1">
      <alignment horizontal="left" vertical="center"/>
      <protection/>
    </xf>
    <xf numFmtId="0" fontId="6" fillId="0" borderId="28" xfId="0" applyNumberFormat="1" applyFont="1" applyFill="1" applyBorder="1" applyAlignment="1" applyProtection="1">
      <alignment horizontal="left" vertic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42" fillId="0" borderId="18" xfId="0" applyNumberFormat="1" applyFont="1" applyFill="1" applyBorder="1" applyAlignment="1" applyProtection="1">
      <alignment horizontal="center" vertical="center"/>
      <protection/>
    </xf>
    <xf numFmtId="0" fontId="42" fillId="0" borderId="50" xfId="0" applyNumberFormat="1" applyFont="1" applyFill="1" applyBorder="1" applyAlignment="1" applyProtection="1">
      <alignment horizontal="center" vertical="center"/>
      <protection/>
    </xf>
    <xf numFmtId="191" fontId="4" fillId="0" borderId="59" xfId="0" applyNumberFormat="1" applyFont="1" applyFill="1" applyBorder="1" applyAlignment="1" applyProtection="1">
      <alignment horizontal="center" vertical="center"/>
      <protection/>
    </xf>
    <xf numFmtId="0" fontId="4" fillId="0" borderId="4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2" fillId="0" borderId="38" xfId="0" applyNumberFormat="1" applyFont="1" applyFill="1" applyBorder="1" applyAlignment="1" applyProtection="1">
      <alignment horizontal="center" vertical="center"/>
      <protection/>
    </xf>
    <xf numFmtId="0" fontId="42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36" xfId="0" applyNumberFormat="1" applyFont="1" applyFill="1" applyBorder="1" applyAlignment="1" applyProtection="1">
      <alignment horizontal="center" vertical="center"/>
      <protection/>
    </xf>
    <xf numFmtId="0" fontId="4" fillId="0" borderId="37" xfId="0" applyNumberFormat="1" applyFont="1" applyFill="1" applyBorder="1" applyAlignment="1" applyProtection="1">
      <alignment horizontal="center" vertical="center"/>
      <protection/>
    </xf>
    <xf numFmtId="0" fontId="4" fillId="0" borderId="35" xfId="0" applyNumberFormat="1" applyFont="1" applyFill="1" applyBorder="1" applyAlignment="1" applyProtection="1">
      <alignment horizontal="center" vertical="center"/>
      <protection/>
    </xf>
    <xf numFmtId="49" fontId="4" fillId="0" borderId="39" xfId="0" applyNumberFormat="1" applyFont="1" applyFill="1" applyBorder="1" applyAlignment="1" applyProtection="1">
      <alignment horizontal="center" vertical="center"/>
      <protection/>
    </xf>
    <xf numFmtId="0" fontId="4" fillId="0" borderId="39" xfId="0" applyFont="1" applyFill="1" applyBorder="1" applyAlignment="1">
      <alignment wrapText="1"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65" xfId="0" applyNumberFormat="1" applyFont="1" applyFill="1" applyBorder="1" applyAlignment="1" applyProtection="1">
      <alignment horizontal="center" vertical="center"/>
      <protection/>
    </xf>
    <xf numFmtId="191" fontId="4" fillId="0" borderId="39" xfId="0" applyNumberFormat="1" applyFont="1" applyFill="1" applyBorder="1" applyAlignment="1" applyProtection="1">
      <alignment horizontal="center" vertical="center"/>
      <protection/>
    </xf>
    <xf numFmtId="0" fontId="4" fillId="0" borderId="42" xfId="0" applyNumberFormat="1" applyFont="1" applyFill="1" applyBorder="1" applyAlignment="1" applyProtection="1">
      <alignment horizontal="center" vertical="center"/>
      <protection/>
    </xf>
    <xf numFmtId="0" fontId="4" fillId="0" borderId="44" xfId="0" applyNumberFormat="1" applyFont="1" applyFill="1" applyBorder="1" applyAlignment="1" applyProtection="1">
      <alignment horizontal="center" vertical="center"/>
      <protection/>
    </xf>
    <xf numFmtId="49" fontId="4" fillId="0" borderId="23" xfId="0" applyNumberFormat="1" applyFont="1" applyFill="1" applyBorder="1" applyAlignment="1">
      <alignment horizontal="left" vertical="center" wrapText="1"/>
    </xf>
    <xf numFmtId="188" fontId="4" fillId="0" borderId="40" xfId="0" applyNumberFormat="1" applyFont="1" applyFill="1" applyBorder="1" applyAlignment="1" applyProtection="1">
      <alignment horizontal="center" vertical="center"/>
      <protection/>
    </xf>
    <xf numFmtId="190" fontId="4" fillId="0" borderId="12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 applyProtection="1">
      <alignment horizontal="center" vertical="center"/>
      <protection/>
    </xf>
    <xf numFmtId="188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23" xfId="0" applyNumberFormat="1" applyFont="1" applyFill="1" applyBorder="1" applyAlignment="1">
      <alignment vertical="center" wrapText="1"/>
    </xf>
    <xf numFmtId="49" fontId="4" fillId="0" borderId="23" xfId="0" applyNumberFormat="1" applyFont="1" applyFill="1" applyBorder="1" applyAlignment="1">
      <alignment vertical="center" wrapText="1"/>
    </xf>
    <xf numFmtId="49" fontId="42" fillId="0" borderId="23" xfId="0" applyNumberFormat="1" applyFont="1" applyFill="1" applyBorder="1" applyAlignment="1" applyProtection="1">
      <alignment horizontal="center" vertical="center"/>
      <protection/>
    </xf>
    <xf numFmtId="0" fontId="42" fillId="0" borderId="13" xfId="0" applyFont="1" applyFill="1" applyBorder="1" applyAlignment="1">
      <alignment horizontal="center" vertical="center" wrapText="1"/>
    </xf>
    <xf numFmtId="188" fontId="42" fillId="0" borderId="40" xfId="0" applyNumberFormat="1" applyFont="1" applyFill="1" applyBorder="1" applyAlignment="1" applyProtection="1">
      <alignment horizontal="center" vertical="center"/>
      <protection/>
    </xf>
    <xf numFmtId="0" fontId="42" fillId="0" borderId="45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3" xfId="0" applyNumberFormat="1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/>
    </xf>
    <xf numFmtId="188" fontId="42" fillId="0" borderId="10" xfId="0" applyNumberFormat="1" applyFont="1" applyFill="1" applyBorder="1" applyAlignment="1" applyProtection="1">
      <alignment horizontal="center" vertical="center"/>
      <protection/>
    </xf>
    <xf numFmtId="188" fontId="42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24" xfId="0" applyNumberFormat="1" applyFont="1" applyFill="1" applyBorder="1" applyAlignment="1">
      <alignment horizontal="left" vertical="center" wrapText="1"/>
    </xf>
    <xf numFmtId="188" fontId="4" fillId="0" borderId="50" xfId="0" applyNumberFormat="1" applyFont="1" applyFill="1" applyBorder="1" applyAlignment="1" applyProtection="1">
      <alignment horizontal="center" vertical="center"/>
      <protection/>
    </xf>
    <xf numFmtId="190" fontId="4" fillId="0" borderId="25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188" fontId="4" fillId="0" borderId="15" xfId="0" applyNumberFormat="1" applyFont="1" applyFill="1" applyBorder="1" applyAlignment="1" applyProtection="1">
      <alignment horizontal="center" vertical="center"/>
      <protection/>
    </xf>
    <xf numFmtId="188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48" xfId="0" applyFont="1" applyFill="1" applyBorder="1" applyAlignment="1">
      <alignment wrapText="1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/>
    </xf>
    <xf numFmtId="190" fontId="4" fillId="0" borderId="45" xfId="0" applyNumberFormat="1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188" fontId="4" fillId="0" borderId="47" xfId="0" applyNumberFormat="1" applyFont="1" applyFill="1" applyBorder="1" applyAlignment="1" applyProtection="1">
      <alignment horizontal="center" vertical="center"/>
      <protection/>
    </xf>
    <xf numFmtId="188" fontId="4" fillId="0" borderId="42" xfId="0" applyNumberFormat="1" applyFont="1" applyFill="1" applyBorder="1" applyAlignment="1" applyProtection="1">
      <alignment horizontal="center" vertical="center"/>
      <protection/>
    </xf>
    <xf numFmtId="188" fontId="4" fillId="0" borderId="43" xfId="0" applyNumberFormat="1" applyFont="1" applyFill="1" applyBorder="1" applyAlignment="1" applyProtection="1">
      <alignment horizontal="center" vertical="center"/>
      <protection/>
    </xf>
    <xf numFmtId="188" fontId="4" fillId="0" borderId="46" xfId="0" applyNumberFormat="1" applyFont="1" applyFill="1" applyBorder="1" applyAlignment="1" applyProtection="1">
      <alignment horizontal="center" vertical="center"/>
      <protection/>
    </xf>
    <xf numFmtId="188" fontId="4" fillId="0" borderId="46" xfId="0" applyNumberFormat="1" applyFont="1" applyFill="1" applyBorder="1" applyAlignment="1" applyProtection="1">
      <alignment vertical="center"/>
      <protection/>
    </xf>
    <xf numFmtId="0" fontId="4" fillId="0" borderId="41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/>
    </xf>
    <xf numFmtId="190" fontId="4" fillId="0" borderId="34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188" fontId="4" fillId="0" borderId="10" xfId="0" applyNumberFormat="1" applyFont="1" applyFill="1" applyBorder="1" applyAlignment="1" applyProtection="1">
      <alignment vertical="center"/>
      <protection/>
    </xf>
    <xf numFmtId="0" fontId="4" fillId="0" borderId="34" xfId="0" applyFont="1" applyFill="1" applyBorder="1" applyAlignment="1">
      <alignment horizontal="left" vertical="center" wrapText="1"/>
    </xf>
    <xf numFmtId="1" fontId="4" fillId="0" borderId="23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188" fontId="4" fillId="0" borderId="12" xfId="0" applyNumberFormat="1" applyFont="1" applyFill="1" applyBorder="1" applyAlignment="1" applyProtection="1">
      <alignment horizontal="center" vertical="center"/>
      <protection/>
    </xf>
    <xf numFmtId="188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59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>
      <alignment wrapText="1"/>
    </xf>
    <xf numFmtId="188" fontId="4" fillId="0" borderId="19" xfId="0" applyNumberFormat="1" applyFont="1" applyFill="1" applyBorder="1" applyAlignment="1" applyProtection="1">
      <alignment horizontal="center" vertical="center"/>
      <protection/>
    </xf>
    <xf numFmtId="188" fontId="4" fillId="0" borderId="18" xfId="0" applyNumberFormat="1" applyFont="1" applyFill="1" applyBorder="1" applyAlignment="1" applyProtection="1">
      <alignment horizontal="center" vertical="center"/>
      <protection/>
    </xf>
    <xf numFmtId="188" fontId="4" fillId="0" borderId="20" xfId="0" applyNumberFormat="1" applyFont="1" applyFill="1" applyBorder="1" applyAlignment="1" applyProtection="1">
      <alignment horizontal="center" vertical="center"/>
      <protection/>
    </xf>
    <xf numFmtId="188" fontId="4" fillId="0" borderId="38" xfId="0" applyNumberFormat="1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>
      <alignment wrapText="1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190" fontId="4" fillId="0" borderId="11" xfId="0" applyNumberFormat="1" applyFont="1" applyFill="1" applyBorder="1" applyAlignment="1">
      <alignment horizontal="center"/>
    </xf>
    <xf numFmtId="0" fontId="4" fillId="0" borderId="40" xfId="0" applyFont="1" applyFill="1" applyBorder="1" applyAlignment="1">
      <alignment/>
    </xf>
    <xf numFmtId="190" fontId="4" fillId="0" borderId="34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9" fontId="4" fillId="0" borderId="59" xfId="0" applyNumberFormat="1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/>
    </xf>
    <xf numFmtId="190" fontId="4" fillId="0" borderId="49" xfId="0" applyNumberFormat="1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/>
    </xf>
    <xf numFmtId="190" fontId="4" fillId="0" borderId="10" xfId="0" applyNumberFormat="1" applyFont="1" applyFill="1" applyBorder="1" applyAlignment="1">
      <alignment horizontal="center" vertical="center"/>
    </xf>
    <xf numFmtId="49" fontId="6" fillId="0" borderId="60" xfId="0" applyNumberFormat="1" applyFont="1" applyFill="1" applyBorder="1" applyAlignment="1" applyProtection="1">
      <alignment horizontal="center" vertical="center"/>
      <protection/>
    </xf>
    <xf numFmtId="0" fontId="6" fillId="0" borderId="72" xfId="0" applyNumberFormat="1" applyFont="1" applyFill="1" applyBorder="1" applyAlignment="1" applyProtection="1">
      <alignment horizontal="left" vertical="center"/>
      <protection/>
    </xf>
    <xf numFmtId="0" fontId="6" fillId="0" borderId="61" xfId="0" applyNumberFormat="1" applyFont="1" applyFill="1" applyBorder="1" applyAlignment="1" applyProtection="1">
      <alignment horizontal="left" vertical="center"/>
      <protection/>
    </xf>
    <xf numFmtId="0" fontId="6" fillId="0" borderId="63" xfId="0" applyNumberFormat="1" applyFont="1" applyFill="1" applyBorder="1" applyAlignment="1" applyProtection="1">
      <alignment horizontal="center" vertical="center"/>
      <protection/>
    </xf>
    <xf numFmtId="0" fontId="6" fillId="0" borderId="65" xfId="0" applyNumberFormat="1" applyFont="1" applyFill="1" applyBorder="1" applyAlignment="1" applyProtection="1">
      <alignment horizontal="center" vertical="center"/>
      <protection/>
    </xf>
    <xf numFmtId="188" fontId="4" fillId="0" borderId="61" xfId="0" applyNumberFormat="1" applyFont="1" applyFill="1" applyBorder="1" applyAlignment="1" applyProtection="1">
      <alignment horizontal="center" vertical="center"/>
      <protection/>
    </xf>
    <xf numFmtId="188" fontId="4" fillId="0" borderId="71" xfId="0" applyNumberFormat="1" applyFont="1" applyFill="1" applyBorder="1" applyAlignment="1" applyProtection="1">
      <alignment horizontal="center" vertical="center"/>
      <protection/>
    </xf>
    <xf numFmtId="0" fontId="4" fillId="0" borderId="63" xfId="0" applyNumberFormat="1" applyFont="1" applyFill="1" applyBorder="1" applyAlignment="1" applyProtection="1">
      <alignment horizontal="center" vertical="center"/>
      <protection/>
    </xf>
    <xf numFmtId="188" fontId="4" fillId="0" borderId="64" xfId="0" applyNumberFormat="1" applyFont="1" applyFill="1" applyBorder="1" applyAlignment="1" applyProtection="1">
      <alignment horizontal="center" vertical="center"/>
      <protection/>
    </xf>
    <xf numFmtId="0" fontId="6" fillId="0" borderId="71" xfId="0" applyNumberFormat="1" applyFont="1" applyFill="1" applyBorder="1" applyAlignment="1" applyProtection="1">
      <alignment horizontal="center" vertical="center"/>
      <protection/>
    </xf>
    <xf numFmtId="0" fontId="6" fillId="0" borderId="64" xfId="0" applyNumberFormat="1" applyFont="1" applyFill="1" applyBorder="1" applyAlignment="1" applyProtection="1">
      <alignment horizontal="center" vertical="center"/>
      <protection/>
    </xf>
    <xf numFmtId="49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41" xfId="0" applyNumberFormat="1" applyFont="1" applyFill="1" applyBorder="1" applyAlignment="1" applyProtection="1">
      <alignment horizontal="left" vertical="center"/>
      <protection/>
    </xf>
    <xf numFmtId="0" fontId="6" fillId="0" borderId="34" xfId="0" applyNumberFormat="1" applyFont="1" applyFill="1" applyBorder="1" applyAlignment="1" applyProtection="1">
      <alignment horizontal="left" vertical="center"/>
      <protection/>
    </xf>
    <xf numFmtId="188" fontId="4" fillId="0" borderId="45" xfId="0" applyNumberFormat="1" applyFont="1" applyFill="1" applyBorder="1" applyAlignment="1" applyProtection="1">
      <alignment horizontal="center" vertical="center"/>
      <protection/>
    </xf>
    <xf numFmtId="0" fontId="42" fillId="0" borderId="12" xfId="0" applyNumberFormat="1" applyFont="1" applyFill="1" applyBorder="1" applyAlignment="1" applyProtection="1">
      <alignment horizontal="center" vertical="center"/>
      <protection/>
    </xf>
    <xf numFmtId="0" fontId="42" fillId="0" borderId="19" xfId="0" applyNumberFormat="1" applyFont="1" applyFill="1" applyBorder="1" applyAlignment="1" applyProtection="1">
      <alignment horizontal="center" vertical="center"/>
      <protection/>
    </xf>
    <xf numFmtId="49" fontId="6" fillId="0" borderId="59" xfId="0" applyNumberFormat="1" applyFont="1" applyFill="1" applyBorder="1" applyAlignment="1" applyProtection="1">
      <alignment horizontal="center" vertical="center"/>
      <protection/>
    </xf>
    <xf numFmtId="0" fontId="6" fillId="0" borderId="51" xfId="0" applyNumberFormat="1" applyFont="1" applyFill="1" applyBorder="1" applyAlignment="1" applyProtection="1">
      <alignment horizontal="left" vertical="center"/>
      <protection/>
    </xf>
    <xf numFmtId="0" fontId="6" fillId="0" borderId="49" xfId="0" applyNumberFormat="1" applyFont="1" applyFill="1" applyBorder="1" applyAlignment="1" applyProtection="1">
      <alignment horizontal="left" vertical="center"/>
      <protection/>
    </xf>
    <xf numFmtId="0" fontId="6" fillId="0" borderId="50" xfId="0" applyNumberFormat="1" applyFont="1" applyFill="1" applyBorder="1" applyAlignment="1" applyProtection="1">
      <alignment horizontal="center" vertical="center"/>
      <protection/>
    </xf>
    <xf numFmtId="190" fontId="4" fillId="0" borderId="18" xfId="0" applyNumberFormat="1" applyFont="1" applyFill="1" applyBorder="1" applyAlignment="1">
      <alignment horizontal="center" vertical="center"/>
    </xf>
    <xf numFmtId="188" fontId="4" fillId="0" borderId="58" xfId="0" applyNumberFormat="1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>
      <alignment horizontal="right" vertical="center" wrapText="1"/>
    </xf>
    <xf numFmtId="0" fontId="6" fillId="0" borderId="36" xfId="0" applyFont="1" applyFill="1" applyBorder="1" applyAlignment="1">
      <alignment horizontal="right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190" fontId="6" fillId="0" borderId="78" xfId="0" applyNumberFormat="1" applyFont="1" applyFill="1" applyBorder="1" applyAlignment="1">
      <alignment horizontal="center" vertical="center" wrapText="1"/>
    </xf>
    <xf numFmtId="199" fontId="6" fillId="0" borderId="37" xfId="0" applyNumberFormat="1" applyFont="1" applyFill="1" applyBorder="1" applyAlignment="1" applyProtection="1">
      <alignment horizontal="center" vertical="center"/>
      <protection/>
    </xf>
    <xf numFmtId="49" fontId="42" fillId="0" borderId="39" xfId="0" applyNumberFormat="1" applyFont="1" applyFill="1" applyBorder="1" applyAlignment="1" applyProtection="1">
      <alignment horizontal="center" vertical="center"/>
      <protection/>
    </xf>
    <xf numFmtId="0" fontId="4" fillId="0" borderId="39" xfId="0" applyNumberFormat="1" applyFont="1" applyFill="1" applyBorder="1" applyAlignment="1" applyProtection="1">
      <alignment horizontal="left" vertical="center" wrapText="1"/>
      <protection/>
    </xf>
    <xf numFmtId="0" fontId="42" fillId="0" borderId="62" xfId="0" applyFont="1" applyFill="1" applyBorder="1" applyAlignment="1">
      <alignment/>
    </xf>
    <xf numFmtId="0" fontId="42" fillId="0" borderId="43" xfId="0" applyNumberFormat="1" applyFont="1" applyFill="1" applyBorder="1" applyAlignment="1" applyProtection="1">
      <alignment horizontal="center" vertical="center"/>
      <protection/>
    </xf>
    <xf numFmtId="0" fontId="42" fillId="0" borderId="65" xfId="0" applyFont="1" applyFill="1" applyBorder="1" applyAlignment="1">
      <alignment horizontal="center"/>
    </xf>
    <xf numFmtId="190" fontId="42" fillId="0" borderId="63" xfId="0" applyNumberFormat="1" applyFont="1" applyFill="1" applyBorder="1" applyAlignment="1">
      <alignment horizontal="center" vertical="center"/>
    </xf>
    <xf numFmtId="188" fontId="42" fillId="0" borderId="45" xfId="0" applyNumberFormat="1" applyFont="1" applyFill="1" applyBorder="1" applyAlignment="1" applyProtection="1">
      <alignment horizontal="center" vertical="center"/>
      <protection/>
    </xf>
    <xf numFmtId="0" fontId="42" fillId="0" borderId="46" xfId="0" applyFont="1" applyFill="1" applyBorder="1" applyAlignment="1">
      <alignment horizontal="center"/>
    </xf>
    <xf numFmtId="0" fontId="42" fillId="0" borderId="43" xfId="0" applyFont="1" applyFill="1" applyBorder="1" applyAlignment="1">
      <alignment horizontal="center"/>
    </xf>
    <xf numFmtId="188" fontId="42" fillId="0" borderId="44" xfId="0" applyNumberFormat="1" applyFont="1" applyFill="1" applyBorder="1" applyAlignment="1" applyProtection="1">
      <alignment horizontal="center" vertical="center"/>
      <protection/>
    </xf>
    <xf numFmtId="188" fontId="42" fillId="0" borderId="42" xfId="0" applyNumberFormat="1" applyFont="1" applyFill="1" applyBorder="1" applyAlignment="1" applyProtection="1">
      <alignment horizontal="center" vertical="center"/>
      <protection/>
    </xf>
    <xf numFmtId="188" fontId="42" fillId="0" borderId="43" xfId="0" applyNumberFormat="1" applyFont="1" applyFill="1" applyBorder="1" applyAlignment="1" applyProtection="1">
      <alignment horizontal="center" vertical="center"/>
      <protection/>
    </xf>
    <xf numFmtId="188" fontId="42" fillId="0" borderId="46" xfId="0" applyNumberFormat="1" applyFont="1" applyFill="1" applyBorder="1" applyAlignment="1" applyProtection="1">
      <alignment horizontal="center" vertical="center"/>
      <protection/>
    </xf>
    <xf numFmtId="0" fontId="42" fillId="0" borderId="44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2" fillId="0" borderId="13" xfId="0" applyFont="1" applyFill="1" applyBorder="1" applyAlignment="1">
      <alignment/>
    </xf>
    <xf numFmtId="0" fontId="42" fillId="0" borderId="40" xfId="0" applyFont="1" applyFill="1" applyBorder="1" applyAlignment="1">
      <alignment/>
    </xf>
    <xf numFmtId="190" fontId="42" fillId="0" borderId="10" xfId="0" applyNumberFormat="1" applyFont="1" applyFill="1" applyBorder="1" applyAlignment="1">
      <alignment horizontal="center" vertical="center"/>
    </xf>
    <xf numFmtId="188" fontId="42" fillId="0" borderId="12" xfId="0" applyNumberFormat="1" applyFont="1" applyFill="1" applyBorder="1" applyAlignment="1" applyProtection="1">
      <alignment horizontal="center" vertical="center"/>
      <protection/>
    </xf>
    <xf numFmtId="188" fontId="42" fillId="0" borderId="13" xfId="0" applyNumberFormat="1" applyFont="1" applyFill="1" applyBorder="1" applyAlignment="1" applyProtection="1">
      <alignment horizontal="center" vertical="center"/>
      <protection/>
    </xf>
    <xf numFmtId="0" fontId="42" fillId="0" borderId="11" xfId="0" applyFont="1" applyFill="1" applyBorder="1" applyAlignment="1">
      <alignment horizontal="center"/>
    </xf>
    <xf numFmtId="0" fontId="42" fillId="0" borderId="12" xfId="0" applyFont="1" applyFill="1" applyBorder="1" applyAlignment="1">
      <alignment horizontal="center" vertical="center" wrapText="1"/>
    </xf>
    <xf numFmtId="190" fontId="42" fillId="0" borderId="10" xfId="0" applyNumberFormat="1" applyFont="1" applyFill="1" applyBorder="1" applyAlignment="1">
      <alignment horizontal="center"/>
    </xf>
    <xf numFmtId="190" fontId="4" fillId="0" borderId="10" xfId="0" applyNumberFormat="1" applyFont="1" applyFill="1" applyBorder="1" applyAlignment="1">
      <alignment horizontal="center"/>
    </xf>
    <xf numFmtId="190" fontId="42" fillId="0" borderId="23" xfId="0" applyNumberFormat="1" applyFont="1" applyFill="1" applyBorder="1" applyAlignment="1">
      <alignment horizontal="center"/>
    </xf>
    <xf numFmtId="188" fontId="42" fillId="0" borderId="39" xfId="0" applyNumberFormat="1" applyFont="1" applyFill="1" applyBorder="1" applyAlignment="1" applyProtection="1">
      <alignment horizontal="center" vertical="center"/>
      <protection/>
    </xf>
    <xf numFmtId="188" fontId="4" fillId="0" borderId="39" xfId="0" applyNumberFormat="1" applyFont="1" applyFill="1" applyBorder="1" applyAlignment="1" applyProtection="1">
      <alignment horizontal="center" vertical="center"/>
      <protection/>
    </xf>
    <xf numFmtId="0" fontId="45" fillId="0" borderId="13" xfId="0" applyFont="1" applyFill="1" applyBorder="1" applyAlignment="1">
      <alignment horizontal="center"/>
    </xf>
    <xf numFmtId="0" fontId="42" fillId="0" borderId="4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49" fontId="4" fillId="0" borderId="79" xfId="0" applyNumberFormat="1" applyFont="1" applyFill="1" applyBorder="1" applyAlignment="1" applyProtection="1">
      <alignment horizontal="center" vertical="center"/>
      <protection/>
    </xf>
    <xf numFmtId="0" fontId="4" fillId="0" borderId="59" xfId="0" applyFont="1" applyFill="1" applyBorder="1" applyAlignment="1">
      <alignment wrapText="1"/>
    </xf>
    <xf numFmtId="188" fontId="4" fillId="0" borderId="75" xfId="0" applyNumberFormat="1" applyFont="1" applyFill="1" applyBorder="1" applyAlignment="1" applyProtection="1">
      <alignment horizontal="center" vertical="center"/>
      <protection/>
    </xf>
    <xf numFmtId="190" fontId="4" fillId="0" borderId="38" xfId="0" applyNumberFormat="1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/>
    </xf>
    <xf numFmtId="0" fontId="42" fillId="0" borderId="20" xfId="0" applyFont="1" applyFill="1" applyBorder="1" applyAlignment="1">
      <alignment horizontal="center"/>
    </xf>
    <xf numFmtId="188" fontId="6" fillId="0" borderId="29" xfId="0" applyNumberFormat="1" applyFont="1" applyFill="1" applyBorder="1" applyAlignment="1" applyProtection="1">
      <alignment horizontal="right" vertical="center"/>
      <protection/>
    </xf>
    <xf numFmtId="188" fontId="6" fillId="0" borderId="78" xfId="0" applyNumberFormat="1" applyFont="1" applyFill="1" applyBorder="1" applyAlignment="1" applyProtection="1">
      <alignment horizontal="right" vertical="center"/>
      <protection/>
    </xf>
    <xf numFmtId="188" fontId="49" fillId="0" borderId="78" xfId="0" applyNumberFormat="1" applyFont="1" applyFill="1" applyBorder="1" applyAlignment="1" applyProtection="1">
      <alignment horizontal="center" vertical="center" wrapText="1"/>
      <protection/>
    </xf>
    <xf numFmtId="0" fontId="49" fillId="0" borderId="78" xfId="0" applyNumberFormat="1" applyFont="1" applyFill="1" applyBorder="1" applyAlignment="1" applyProtection="1">
      <alignment horizontal="center" vertical="center" wrapText="1"/>
      <protection/>
    </xf>
    <xf numFmtId="188" fontId="49" fillId="0" borderId="30" xfId="0" applyNumberFormat="1" applyFont="1" applyFill="1" applyBorder="1" applyAlignment="1" applyProtection="1">
      <alignment horizontal="center" vertical="center" wrapText="1"/>
      <protection/>
    </xf>
    <xf numFmtId="192" fontId="6" fillId="0" borderId="29" xfId="0" applyNumberFormat="1" applyFont="1" applyFill="1" applyBorder="1" applyAlignment="1" applyProtection="1">
      <alignment horizontal="center" vertical="center" wrapText="1"/>
      <protection/>
    </xf>
    <xf numFmtId="1" fontId="6" fillId="0" borderId="37" xfId="0" applyNumberFormat="1" applyFont="1" applyFill="1" applyBorder="1" applyAlignment="1" applyProtection="1">
      <alignment vertical="center"/>
      <protection/>
    </xf>
    <xf numFmtId="188" fontId="6" fillId="0" borderId="35" xfId="0" applyNumberFormat="1" applyFont="1" applyFill="1" applyBorder="1" applyAlignment="1" applyProtection="1">
      <alignment horizontal="right" vertical="center"/>
      <protection/>
    </xf>
    <xf numFmtId="188" fontId="6" fillId="0" borderId="30" xfId="0" applyNumberFormat="1" applyFont="1" applyFill="1" applyBorder="1" applyAlignment="1" applyProtection="1">
      <alignment horizontal="right" vertical="center"/>
      <protection/>
    </xf>
    <xf numFmtId="0" fontId="49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left" vertical="center"/>
      <protection/>
    </xf>
    <xf numFmtId="189" fontId="45" fillId="0" borderId="40" xfId="0" applyNumberFormat="1" applyFont="1" applyFill="1" applyBorder="1" applyAlignment="1" applyProtection="1">
      <alignment horizontal="center" vertical="center"/>
      <protection/>
    </xf>
    <xf numFmtId="1" fontId="4" fillId="0" borderId="41" xfId="0" applyNumberFormat="1" applyFont="1" applyFill="1" applyBorder="1" applyAlignment="1">
      <alignment horizontal="center" vertical="center" wrapText="1"/>
    </xf>
    <xf numFmtId="1" fontId="4" fillId="0" borderId="42" xfId="0" applyNumberFormat="1" applyFont="1" applyFill="1" applyBorder="1" applyAlignment="1">
      <alignment horizontal="center" vertical="center" wrapText="1"/>
    </xf>
    <xf numFmtId="1" fontId="4" fillId="0" borderId="43" xfId="0" applyNumberFormat="1" applyFont="1" applyFill="1" applyBorder="1" applyAlignment="1">
      <alignment horizontal="center" vertical="center" wrapText="1"/>
    </xf>
    <xf numFmtId="1" fontId="4" fillId="0" borderId="44" xfId="0" applyNumberFormat="1" applyFont="1" applyFill="1" applyBorder="1" applyAlignment="1">
      <alignment horizontal="center" vertical="center" wrapText="1"/>
    </xf>
    <xf numFmtId="1" fontId="4" fillId="0" borderId="45" xfId="0" applyNumberFormat="1" applyFont="1" applyFill="1" applyBorder="1" applyAlignment="1">
      <alignment horizontal="center" vertical="center" wrapText="1"/>
    </xf>
    <xf numFmtId="190" fontId="4" fillId="0" borderId="42" xfId="0" applyNumberFormat="1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5" xfId="0" applyNumberFormat="1" applyFont="1" applyFill="1" applyBorder="1" applyAlignment="1" applyProtection="1">
      <alignment horizontal="left" vertical="center" wrapText="1"/>
      <protection/>
    </xf>
    <xf numFmtId="189" fontId="45" fillId="0" borderId="47" xfId="0" applyNumberFormat="1" applyFont="1" applyFill="1" applyBorder="1" applyAlignment="1" applyProtection="1">
      <alignment horizontal="center" vertical="center"/>
      <protection/>
    </xf>
    <xf numFmtId="190" fontId="4" fillId="0" borderId="39" xfId="0" applyNumberFormat="1" applyFont="1" applyFill="1" applyBorder="1" applyAlignment="1" applyProtection="1">
      <alignment horizontal="center" vertical="center"/>
      <protection/>
    </xf>
    <xf numFmtId="1" fontId="4" fillId="0" borderId="48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88" fontId="4" fillId="0" borderId="49" xfId="0" applyNumberFormat="1" applyFont="1" applyFill="1" applyBorder="1" applyAlignment="1" applyProtection="1">
      <alignment horizontal="left" vertical="center"/>
      <protection/>
    </xf>
    <xf numFmtId="189" fontId="45" fillId="0" borderId="50" xfId="0" applyNumberFormat="1" applyFont="1" applyFill="1" applyBorder="1" applyAlignment="1" applyProtection="1">
      <alignment horizontal="center" vertical="center"/>
      <protection/>
    </xf>
    <xf numFmtId="188" fontId="4" fillId="0" borderId="51" xfId="0" applyNumberFormat="1" applyFont="1" applyFill="1" applyBorder="1" applyAlignment="1" applyProtection="1">
      <alignment horizontal="center" vertical="center"/>
      <protection/>
    </xf>
    <xf numFmtId="1" fontId="4" fillId="0" borderId="18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190" fontId="4" fillId="0" borderId="19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189" fontId="45" fillId="0" borderId="35" xfId="0" applyNumberFormat="1" applyFont="1" applyFill="1" applyBorder="1" applyAlignment="1" applyProtection="1">
      <alignment horizontal="center" vertical="center"/>
      <protection/>
    </xf>
    <xf numFmtId="1" fontId="6" fillId="0" borderId="37" xfId="0" applyNumberFormat="1" applyFont="1" applyFill="1" applyBorder="1" applyAlignment="1" applyProtection="1">
      <alignment horizontal="center" vertical="center"/>
      <protection/>
    </xf>
    <xf numFmtId="189" fontId="6" fillId="0" borderId="35" xfId="0" applyNumberFormat="1" applyFont="1" applyFill="1" applyBorder="1" applyAlignment="1" applyProtection="1">
      <alignment horizontal="center" vertical="center"/>
      <protection/>
    </xf>
    <xf numFmtId="189" fontId="6" fillId="0" borderId="30" xfId="0" applyNumberFormat="1" applyFont="1" applyFill="1" applyBorder="1" applyAlignment="1" applyProtection="1">
      <alignment horizontal="center" vertical="center"/>
      <protection/>
    </xf>
    <xf numFmtId="189" fontId="6" fillId="0" borderId="36" xfId="0" applyNumberFormat="1" applyFont="1" applyFill="1" applyBorder="1" applyAlignment="1" applyProtection="1">
      <alignment horizontal="center" vertical="center"/>
      <protection/>
    </xf>
    <xf numFmtId="189" fontId="4" fillId="0" borderId="45" xfId="0" applyNumberFormat="1" applyFont="1" applyFill="1" applyBorder="1" applyAlignment="1" applyProtection="1">
      <alignment horizontal="left" vertical="center" wrapText="1"/>
      <protection/>
    </xf>
    <xf numFmtId="189" fontId="4" fillId="0" borderId="39" xfId="0" applyNumberFormat="1" applyFont="1" applyFill="1" applyBorder="1" applyAlignment="1" applyProtection="1">
      <alignment horizontal="center" vertical="center"/>
      <protection/>
    </xf>
    <xf numFmtId="189" fontId="4" fillId="0" borderId="46" xfId="0" applyNumberFormat="1" applyFont="1" applyFill="1" applyBorder="1" applyAlignment="1" applyProtection="1">
      <alignment horizontal="center" vertical="center"/>
      <protection/>
    </xf>
    <xf numFmtId="189" fontId="4" fillId="0" borderId="43" xfId="0" applyNumberFormat="1" applyFont="1" applyFill="1" applyBorder="1" applyAlignment="1" applyProtection="1">
      <alignment horizontal="center" vertical="center"/>
      <protection/>
    </xf>
    <xf numFmtId="189" fontId="4" fillId="0" borderId="47" xfId="0" applyNumberFormat="1" applyFont="1" applyFill="1" applyBorder="1" applyAlignment="1" applyProtection="1">
      <alignment horizontal="center" vertical="center"/>
      <protection/>
    </xf>
    <xf numFmtId="189" fontId="4" fillId="0" borderId="45" xfId="0" applyNumberFormat="1" applyFont="1" applyFill="1" applyBorder="1" applyAlignment="1" applyProtection="1">
      <alignment horizontal="center" vertical="center"/>
      <protection/>
    </xf>
    <xf numFmtId="189" fontId="4" fillId="0" borderId="52" xfId="0" applyNumberFormat="1" applyFont="1" applyFill="1" applyBorder="1" applyAlignment="1" applyProtection="1">
      <alignment horizontal="center" vertical="center"/>
      <protection/>
    </xf>
    <xf numFmtId="1" fontId="42" fillId="0" borderId="42" xfId="0" applyNumberFormat="1" applyFont="1" applyFill="1" applyBorder="1" applyAlignment="1" applyProtection="1">
      <alignment horizontal="center" vertical="center"/>
      <protection/>
    </xf>
    <xf numFmtId="1" fontId="42" fillId="0" borderId="43" xfId="0" applyNumberFormat="1" applyFont="1" applyFill="1" applyBorder="1" applyAlignment="1" applyProtection="1">
      <alignment horizontal="center" vertical="center"/>
      <protection/>
    </xf>
    <xf numFmtId="1" fontId="42" fillId="0" borderId="44" xfId="0" applyNumberFormat="1" applyFont="1" applyFill="1" applyBorder="1" applyAlignment="1" applyProtection="1">
      <alignment horizontal="center" vertical="center"/>
      <protection/>
    </xf>
    <xf numFmtId="1" fontId="42" fillId="0" borderId="46" xfId="0" applyNumberFormat="1" applyFont="1" applyFill="1" applyBorder="1" applyAlignment="1" applyProtection="1">
      <alignment horizontal="center" vertical="center"/>
      <protection/>
    </xf>
    <xf numFmtId="189" fontId="6" fillId="0" borderId="36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191" fontId="4" fillId="0" borderId="10" xfId="0" applyNumberFormat="1" applyFont="1" applyFill="1" applyBorder="1" applyAlignment="1" applyProtection="1">
      <alignment horizontal="center" vertical="center"/>
      <protection/>
    </xf>
    <xf numFmtId="190" fontId="4" fillId="0" borderId="10" xfId="0" applyNumberFormat="1" applyFont="1" applyFill="1" applyBorder="1" applyAlignment="1">
      <alignment horizontal="center" vertical="center" wrapText="1"/>
    </xf>
    <xf numFmtId="189" fontId="6" fillId="0" borderId="53" xfId="0" applyNumberFormat="1" applyFont="1" applyFill="1" applyBorder="1" applyAlignment="1" applyProtection="1">
      <alignment horizontal="right" vertical="center"/>
      <protection/>
    </xf>
    <xf numFmtId="189" fontId="4" fillId="0" borderId="53" xfId="0" applyNumberFormat="1" applyFont="1" applyFill="1" applyBorder="1" applyAlignment="1" applyProtection="1">
      <alignment horizontal="center" vertical="center"/>
      <protection/>
    </xf>
    <xf numFmtId="189" fontId="4" fillId="0" borderId="54" xfId="0" applyNumberFormat="1" applyFont="1" applyFill="1" applyBorder="1" applyAlignment="1" applyProtection="1">
      <alignment horizontal="center" vertical="center"/>
      <protection/>
    </xf>
    <xf numFmtId="189" fontId="4" fillId="0" borderId="55" xfId="0" applyNumberFormat="1" applyFont="1" applyFill="1" applyBorder="1" applyAlignment="1" applyProtection="1">
      <alignment horizontal="center" vertical="center"/>
      <protection/>
    </xf>
    <xf numFmtId="189" fontId="6" fillId="0" borderId="53" xfId="0" applyNumberFormat="1" applyFont="1" applyFill="1" applyBorder="1" applyAlignment="1" applyProtection="1">
      <alignment horizontal="center" vertical="center"/>
      <protection/>
    </xf>
    <xf numFmtId="189" fontId="6" fillId="0" borderId="54" xfId="0" applyNumberFormat="1" applyFont="1" applyFill="1" applyBorder="1" applyAlignment="1" applyProtection="1">
      <alignment horizontal="center" vertical="center"/>
      <protection/>
    </xf>
    <xf numFmtId="189" fontId="6" fillId="0" borderId="55" xfId="0" applyNumberFormat="1" applyFont="1" applyFill="1" applyBorder="1" applyAlignment="1" applyProtection="1">
      <alignment horizontal="center" vertical="center"/>
      <protection/>
    </xf>
    <xf numFmtId="0" fontId="6" fillId="0" borderId="54" xfId="0" applyNumberFormat="1" applyFont="1" applyFill="1" applyBorder="1" applyAlignment="1" applyProtection="1">
      <alignment horizontal="center" vertical="center"/>
      <protection/>
    </xf>
    <xf numFmtId="0" fontId="6" fillId="0" borderId="53" xfId="0" applyNumberFormat="1" applyFont="1" applyFill="1" applyBorder="1" applyAlignment="1" applyProtection="1">
      <alignment horizontal="center" vertical="center"/>
      <protection/>
    </xf>
    <xf numFmtId="189" fontId="6" fillId="0" borderId="37" xfId="0" applyNumberFormat="1" applyFont="1" applyFill="1" applyBorder="1" applyAlignment="1" applyProtection="1">
      <alignment horizontal="center" vertical="center"/>
      <protection/>
    </xf>
    <xf numFmtId="189" fontId="6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37" xfId="0" applyFont="1" applyFill="1" applyBorder="1" applyAlignment="1">
      <alignment horizontal="right" vertical="center"/>
    </xf>
    <xf numFmtId="190" fontId="6" fillId="0" borderId="35" xfId="0" applyNumberFormat="1" applyFont="1" applyFill="1" applyBorder="1" applyAlignment="1" applyProtection="1">
      <alignment horizontal="center" vertical="center"/>
      <protection/>
    </xf>
    <xf numFmtId="190" fontId="6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37" xfId="0" applyFont="1" applyFill="1" applyBorder="1" applyAlignment="1" applyProtection="1">
      <alignment horizontal="right" vertical="center"/>
      <protection/>
    </xf>
    <xf numFmtId="0" fontId="6" fillId="0" borderId="57" xfId="0" applyNumberFormat="1" applyFont="1" applyFill="1" applyBorder="1" applyAlignment="1" applyProtection="1">
      <alignment horizontal="center" vertical="center"/>
      <protection/>
    </xf>
    <xf numFmtId="0" fontId="6" fillId="0" borderId="80" xfId="0" applyNumberFormat="1" applyFont="1" applyFill="1" applyBorder="1" applyAlignment="1" applyProtection="1">
      <alignment horizontal="center" vertical="center"/>
      <protection/>
    </xf>
    <xf numFmtId="0" fontId="6" fillId="0" borderId="58" xfId="0" applyNumberFormat="1" applyFont="1" applyFill="1" applyBorder="1" applyAlignment="1" applyProtection="1">
      <alignment horizontal="center" vertical="center"/>
      <protection/>
    </xf>
    <xf numFmtId="0" fontId="6" fillId="0" borderId="56" xfId="0" applyNumberFormat="1" applyFont="1" applyFill="1" applyBorder="1" applyAlignment="1" applyProtection="1">
      <alignment horizontal="center" vertical="center"/>
      <protection/>
    </xf>
    <xf numFmtId="49" fontId="50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190" fontId="6" fillId="0" borderId="14" xfId="0" applyNumberFormat="1" applyFont="1" applyFill="1" applyBorder="1" applyAlignment="1">
      <alignment horizontal="center" wrapText="1"/>
    </xf>
    <xf numFmtId="190" fontId="51" fillId="0" borderId="40" xfId="0" applyNumberFormat="1" applyFont="1" applyFill="1" applyBorder="1" applyAlignment="1">
      <alignment horizontal="center" wrapText="1"/>
    </xf>
    <xf numFmtId="190" fontId="51" fillId="0" borderId="13" xfId="0" applyNumberFormat="1" applyFont="1" applyFill="1" applyBorder="1" applyAlignment="1">
      <alignment horizontal="center" wrapText="1"/>
    </xf>
    <xf numFmtId="190" fontId="6" fillId="0" borderId="14" xfId="0" applyNumberFormat="1" applyFont="1" applyFill="1" applyBorder="1" applyAlignment="1">
      <alignment horizontal="center" vertical="center" wrapText="1"/>
    </xf>
    <xf numFmtId="0" fontId="51" fillId="0" borderId="40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192" fontId="6" fillId="0" borderId="14" xfId="0" applyNumberFormat="1" applyFont="1" applyFill="1" applyBorder="1" applyAlignment="1">
      <alignment horizontal="center" vertical="center" wrapText="1"/>
    </xf>
    <xf numFmtId="190" fontId="50" fillId="0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190" fontId="4" fillId="0" borderId="0" xfId="0" applyNumberFormat="1" applyFont="1" applyFill="1" applyAlignment="1">
      <alignment/>
    </xf>
    <xf numFmtId="192" fontId="4" fillId="0" borderId="0" xfId="0" applyNumberFormat="1" applyFont="1" applyFill="1" applyAlignment="1">
      <alignment/>
    </xf>
    <xf numFmtId="0" fontId="63" fillId="0" borderId="0" xfId="0" applyFont="1" applyFill="1" applyAlignment="1">
      <alignment/>
    </xf>
    <xf numFmtId="0" fontId="63" fillId="0" borderId="0" xfId="0" applyFont="1" applyFill="1" applyBorder="1" applyAlignment="1">
      <alignment/>
    </xf>
    <xf numFmtId="189" fontId="42" fillId="0" borderId="40" xfId="0" applyNumberFormat="1" applyFont="1" applyFill="1" applyBorder="1" applyAlignment="1" applyProtection="1">
      <alignment horizontal="center" vertical="center"/>
      <protection/>
    </xf>
    <xf numFmtId="188" fontId="4" fillId="0" borderId="11" xfId="0" applyNumberFormat="1" applyFont="1" applyFill="1" applyBorder="1" applyAlignment="1" applyProtection="1">
      <alignment vertical="center"/>
      <protection/>
    </xf>
    <xf numFmtId="0" fontId="63" fillId="0" borderId="0" xfId="0" applyFont="1" applyFill="1" applyAlignment="1">
      <alignment/>
    </xf>
    <xf numFmtId="188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23" xfId="0" applyNumberFormat="1" applyFont="1" applyFill="1" applyBorder="1" applyAlignment="1">
      <alignment horizontal="center" vertical="center" wrapText="1"/>
    </xf>
    <xf numFmtId="49" fontId="6" fillId="0" borderId="49" xfId="0" applyNumberFormat="1" applyFont="1" applyFill="1" applyBorder="1" applyAlignment="1">
      <alignment horizontal="left" vertical="center" wrapText="1"/>
    </xf>
    <xf numFmtId="188" fontId="4" fillId="0" borderId="38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188" fontId="6" fillId="0" borderId="50" xfId="0" applyNumberFormat="1" applyFont="1" applyFill="1" applyBorder="1" applyAlignment="1" applyProtection="1">
      <alignment horizontal="center" vertical="center" wrapText="1"/>
      <protection/>
    </xf>
    <xf numFmtId="188" fontId="6" fillId="0" borderId="24" xfId="0" applyNumberFormat="1" applyFont="1" applyFill="1" applyBorder="1" applyAlignment="1">
      <alignment horizontal="center" vertical="center" wrapText="1"/>
    </xf>
    <xf numFmtId="188" fontId="6" fillId="0" borderId="24" xfId="0" applyNumberFormat="1" applyFont="1" applyFill="1" applyBorder="1" applyAlignment="1" applyProtection="1">
      <alignment horizontal="center" vertical="center"/>
      <protection/>
    </xf>
    <xf numFmtId="188" fontId="6" fillId="0" borderId="24" xfId="0" applyNumberFormat="1" applyFont="1" applyFill="1" applyBorder="1" applyAlignment="1" applyProtection="1">
      <alignment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>
      <alignment horizontal="center"/>
    </xf>
    <xf numFmtId="0" fontId="4" fillId="0" borderId="16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17" xfId="0" applyNumberFormat="1" applyFont="1" applyFill="1" applyBorder="1" applyAlignment="1" applyProtection="1">
      <alignment vertical="center"/>
      <protection/>
    </xf>
    <xf numFmtId="0" fontId="4" fillId="0" borderId="38" xfId="0" applyNumberFormat="1" applyFont="1" applyFill="1" applyBorder="1" applyAlignment="1" applyProtection="1">
      <alignment vertical="center"/>
      <protection/>
    </xf>
    <xf numFmtId="0" fontId="4" fillId="0" borderId="18" xfId="0" applyNumberFormat="1" applyFont="1" applyFill="1" applyBorder="1" applyAlignment="1" applyProtection="1">
      <alignment vertical="center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89" fillId="0" borderId="0" xfId="0" applyFont="1" applyFill="1" applyAlignment="1">
      <alignment/>
    </xf>
    <xf numFmtId="0" fontId="63" fillId="31" borderId="10" xfId="0" applyFont="1" applyFill="1" applyBorder="1" applyAlignment="1">
      <alignment/>
    </xf>
    <xf numFmtId="49" fontId="4" fillId="0" borderId="13" xfId="0" applyNumberFormat="1" applyFont="1" applyFill="1" applyBorder="1" applyAlignment="1">
      <alignment horizontal="center" vertical="center"/>
    </xf>
    <xf numFmtId="0" fontId="63" fillId="24" borderId="0" xfId="0" applyFont="1" applyFill="1" applyAlignment="1">
      <alignment/>
    </xf>
    <xf numFmtId="0" fontId="89" fillId="24" borderId="0" xfId="0" applyFont="1" applyFill="1" applyAlignment="1">
      <alignment/>
    </xf>
    <xf numFmtId="0" fontId="63" fillId="31" borderId="0" xfId="0" applyFont="1" applyFill="1" applyAlignment="1">
      <alignment/>
    </xf>
    <xf numFmtId="0" fontId="4" fillId="0" borderId="40" xfId="0" applyNumberFormat="1" applyFont="1" applyFill="1" applyBorder="1" applyAlignment="1">
      <alignment horizontal="center" vertical="center"/>
    </xf>
    <xf numFmtId="0" fontId="42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1" fontId="4" fillId="0" borderId="40" xfId="0" applyNumberFormat="1" applyFont="1" applyFill="1" applyBorder="1" applyAlignment="1">
      <alignment horizontal="center" vertical="center"/>
    </xf>
    <xf numFmtId="49" fontId="4" fillId="0" borderId="65" xfId="0" applyNumberFormat="1" applyFont="1" applyFill="1" applyBorder="1" applyAlignment="1">
      <alignment horizontal="center" vertical="center"/>
    </xf>
    <xf numFmtId="191" fontId="6" fillId="0" borderId="60" xfId="0" applyNumberFormat="1" applyFont="1" applyFill="1" applyBorder="1" applyAlignment="1" applyProtection="1">
      <alignment horizontal="center" vertical="center"/>
      <protection/>
    </xf>
    <xf numFmtId="191" fontId="6" fillId="0" borderId="72" xfId="0" applyNumberFormat="1" applyFont="1" applyFill="1" applyBorder="1" applyAlignment="1" applyProtection="1">
      <alignment horizontal="center" vertical="center"/>
      <protection/>
    </xf>
    <xf numFmtId="191" fontId="6" fillId="0" borderId="10" xfId="0" applyNumberFormat="1" applyFont="1" applyFill="1" applyBorder="1" applyAlignment="1" applyProtection="1">
      <alignment horizontal="center" vertical="center"/>
      <protection/>
    </xf>
    <xf numFmtId="191" fontId="6" fillId="0" borderId="61" xfId="0" applyNumberFormat="1" applyFont="1" applyFill="1" applyBorder="1" applyAlignment="1" applyProtection="1">
      <alignment horizontal="center" vertical="center"/>
      <protection/>
    </xf>
    <xf numFmtId="191" fontId="4" fillId="0" borderId="60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60" xfId="0" applyNumberFormat="1" applyFont="1" applyFill="1" applyBorder="1" applyAlignment="1">
      <alignment horizontal="center" vertical="center" wrapText="1"/>
    </xf>
    <xf numFmtId="0" fontId="4" fillId="0" borderId="60" xfId="0" applyNumberFormat="1" applyFont="1" applyFill="1" applyBorder="1" applyAlignment="1" applyProtection="1">
      <alignment horizontal="left" vertical="center" wrapText="1"/>
      <protection/>
    </xf>
    <xf numFmtId="191" fontId="4" fillId="0" borderId="60" xfId="0" applyNumberFormat="1" applyFont="1" applyFill="1" applyBorder="1" applyAlignment="1" applyProtection="1">
      <alignment horizontal="center" vertical="center"/>
      <protection/>
    </xf>
    <xf numFmtId="1" fontId="4" fillId="0" borderId="64" xfId="0" applyNumberFormat="1" applyFont="1" applyFill="1" applyBorder="1" applyAlignment="1">
      <alignment horizontal="center" vertical="center" wrapText="1"/>
    </xf>
    <xf numFmtId="0" fontId="4" fillId="0" borderId="64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190" fontId="6" fillId="0" borderId="41" xfId="0" applyNumberFormat="1" applyFont="1" applyFill="1" applyBorder="1" applyAlignment="1">
      <alignment horizontal="center"/>
    </xf>
    <xf numFmtId="190" fontId="6" fillId="0" borderId="10" xfId="0" applyNumberFormat="1" applyFont="1" applyFill="1" applyBorder="1" applyAlignment="1">
      <alignment horizontal="center"/>
    </xf>
    <xf numFmtId="190" fontId="6" fillId="0" borderId="34" xfId="0" applyNumberFormat="1" applyFont="1" applyFill="1" applyBorder="1" applyAlignment="1">
      <alignment horizontal="center"/>
    </xf>
    <xf numFmtId="0" fontId="63" fillId="31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43" xfId="54" applyNumberFormat="1" applyFont="1" applyFill="1" applyBorder="1" applyAlignment="1" applyProtection="1">
      <alignment horizontal="left" vertical="center" wrapText="1"/>
      <protection/>
    </xf>
    <xf numFmtId="0" fontId="63" fillId="24" borderId="10" xfId="0" applyFont="1" applyFill="1" applyBorder="1" applyAlignment="1">
      <alignment/>
    </xf>
    <xf numFmtId="0" fontId="4" fillId="0" borderId="35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96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lan Уч(бакал.) д_о 2013_14а" xfId="54"/>
    <cellStyle name="Обычный_Тіт_ЕП_бакалавр_2013_201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X57"/>
  <sheetViews>
    <sheetView view="pageBreakPreview" zoomScale="65" zoomScaleNormal="50" zoomScaleSheetLayoutView="65" zoomScalePageLayoutView="0" workbookViewId="0" topLeftCell="A4">
      <selection activeCell="Q14" sqref="Q14"/>
    </sheetView>
  </sheetViews>
  <sheetFormatPr defaultColWidth="3.28125" defaultRowHeight="15"/>
  <cols>
    <col min="1" max="1" width="3.28125" style="11" customWidth="1"/>
    <col min="2" max="2" width="5.00390625" style="11" customWidth="1"/>
    <col min="3" max="3" width="5.140625" style="11" customWidth="1"/>
    <col min="4" max="4" width="4.421875" style="11" customWidth="1"/>
    <col min="5" max="6" width="4.28125" style="11" customWidth="1"/>
    <col min="7" max="7" width="4.421875" style="11" customWidth="1"/>
    <col min="8" max="8" width="3.7109375" style="11" customWidth="1"/>
    <col min="9" max="9" width="3.8515625" style="11" customWidth="1"/>
    <col min="10" max="10" width="5.00390625" style="11" customWidth="1"/>
    <col min="11" max="11" width="4.140625" style="11" customWidth="1"/>
    <col min="12" max="12" width="4.7109375" style="11" customWidth="1"/>
    <col min="13" max="13" width="3.7109375" style="11" bestFit="1" customWidth="1"/>
    <col min="14" max="14" width="4.00390625" style="11" customWidth="1"/>
    <col min="15" max="15" width="5.00390625" style="11" customWidth="1"/>
    <col min="16" max="16" width="5.140625" style="11" customWidth="1"/>
    <col min="17" max="17" width="5.7109375" style="11" customWidth="1"/>
    <col min="18" max="19" width="4.00390625" style="11" customWidth="1"/>
    <col min="20" max="21" width="3.8515625" style="11" customWidth="1"/>
    <col min="22" max="22" width="5.00390625" style="11" customWidth="1"/>
    <col min="23" max="23" width="5.8515625" style="11" customWidth="1"/>
    <col min="24" max="25" width="5.421875" style="11" customWidth="1"/>
    <col min="26" max="26" width="6.28125" style="11" customWidth="1"/>
    <col min="27" max="27" width="5.7109375" style="11" customWidth="1"/>
    <col min="28" max="28" width="5.421875" style="11" customWidth="1"/>
    <col min="29" max="29" width="6.00390625" style="11" customWidth="1"/>
    <col min="30" max="30" width="6.140625" style="11" customWidth="1"/>
    <col min="31" max="31" width="5.57421875" style="11" customWidth="1"/>
    <col min="32" max="32" width="5.7109375" style="11" customWidth="1"/>
    <col min="33" max="33" width="8.421875" style="11" customWidth="1"/>
    <col min="34" max="34" width="7.421875" style="11" customWidth="1"/>
    <col min="35" max="35" width="7.8515625" style="11" customWidth="1"/>
    <col min="36" max="36" width="7.28125" style="11" customWidth="1"/>
    <col min="37" max="37" width="8.140625" style="11" customWidth="1"/>
    <col min="38" max="38" width="7.28125" style="11" customWidth="1"/>
    <col min="39" max="39" width="7.140625" style="11" customWidth="1"/>
    <col min="40" max="40" width="7.00390625" style="11" customWidth="1"/>
    <col min="41" max="41" width="7.28125" style="11" customWidth="1"/>
    <col min="42" max="42" width="7.421875" style="11" customWidth="1"/>
    <col min="43" max="43" width="5.140625" style="11" customWidth="1"/>
    <col min="44" max="44" width="4.57421875" style="11" customWidth="1"/>
    <col min="45" max="45" width="4.7109375" style="11" customWidth="1"/>
    <col min="46" max="46" width="3.8515625" style="11" customWidth="1"/>
    <col min="47" max="48" width="3.7109375" style="11" bestFit="1" customWidth="1"/>
    <col min="49" max="50" width="4.421875" style="11" customWidth="1"/>
    <col min="51" max="51" width="3.7109375" style="11" customWidth="1"/>
    <col min="52" max="52" width="3.28125" style="11" customWidth="1"/>
    <col min="53" max="53" width="3.7109375" style="11" customWidth="1"/>
    <col min="54" max="54" width="4.00390625" style="11" customWidth="1"/>
    <col min="55" max="16384" width="3.28125" style="11" customWidth="1"/>
  </cols>
  <sheetData>
    <row r="1" ht="43.5" customHeight="1"/>
    <row r="2" spans="2:54" ht="30">
      <c r="B2" s="1410" t="s">
        <v>318</v>
      </c>
      <c r="C2" s="1410"/>
      <c r="D2" s="1410"/>
      <c r="E2" s="1410"/>
      <c r="F2" s="1410"/>
      <c r="G2" s="1410"/>
      <c r="H2" s="1410"/>
      <c r="I2" s="1410"/>
      <c r="J2" s="1410"/>
      <c r="K2" s="1410"/>
      <c r="L2" s="1410"/>
      <c r="M2" s="1410"/>
      <c r="N2" s="1410"/>
      <c r="O2" s="1410"/>
      <c r="P2" s="1410"/>
      <c r="Q2" s="1436" t="s">
        <v>119</v>
      </c>
      <c r="R2" s="1436"/>
      <c r="S2" s="1436"/>
      <c r="T2" s="1436"/>
      <c r="U2" s="1436"/>
      <c r="V2" s="1436"/>
      <c r="W2" s="1436"/>
      <c r="X2" s="1436"/>
      <c r="Y2" s="1436"/>
      <c r="Z2" s="1436"/>
      <c r="AA2" s="1436"/>
      <c r="AB2" s="1436"/>
      <c r="AC2" s="1436"/>
      <c r="AD2" s="1436"/>
      <c r="AE2" s="1436"/>
      <c r="AF2" s="1436"/>
      <c r="AG2" s="1436"/>
      <c r="AH2" s="1436"/>
      <c r="AI2" s="1436"/>
      <c r="AJ2" s="1436"/>
      <c r="AK2" s="1436"/>
      <c r="AL2" s="1436"/>
      <c r="AM2" s="1436"/>
      <c r="AN2" s="1436"/>
      <c r="AO2" s="1436"/>
      <c r="AP2" s="1435"/>
      <c r="AQ2" s="1435"/>
      <c r="AR2" s="1435"/>
      <c r="AS2" s="1435"/>
      <c r="AT2" s="1435"/>
      <c r="AU2" s="1435"/>
      <c r="AV2" s="1435"/>
      <c r="AW2" s="1435"/>
      <c r="AX2" s="1435"/>
      <c r="AY2" s="1435"/>
      <c r="AZ2" s="1435"/>
      <c r="BA2" s="1435"/>
      <c r="BB2" s="1435"/>
    </row>
    <row r="3" spans="2:54" ht="20.25" customHeight="1">
      <c r="B3" s="1410" t="s">
        <v>319</v>
      </c>
      <c r="C3" s="1410"/>
      <c r="D3" s="1410"/>
      <c r="E3" s="1410"/>
      <c r="F3" s="1410"/>
      <c r="G3" s="1410"/>
      <c r="H3" s="1410"/>
      <c r="I3" s="1410"/>
      <c r="J3" s="1410"/>
      <c r="K3" s="1410"/>
      <c r="L3" s="1410"/>
      <c r="M3" s="1410"/>
      <c r="N3" s="1410"/>
      <c r="O3" s="1410"/>
      <c r="P3" s="1410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435"/>
      <c r="AQ3" s="1435"/>
      <c r="AR3" s="1435"/>
      <c r="AS3" s="1435"/>
      <c r="AT3" s="1435"/>
      <c r="AU3" s="1435"/>
      <c r="AV3" s="1435"/>
      <c r="AW3" s="1435"/>
      <c r="AX3" s="1435"/>
      <c r="AY3" s="1435"/>
      <c r="AZ3" s="1435"/>
      <c r="BA3" s="1435"/>
      <c r="BB3" s="1435"/>
    </row>
    <row r="4" spans="2:54" ht="30.75">
      <c r="B4" s="1410" t="s">
        <v>398</v>
      </c>
      <c r="C4" s="1410"/>
      <c r="D4" s="1410"/>
      <c r="E4" s="1410"/>
      <c r="F4" s="1410"/>
      <c r="G4" s="1410"/>
      <c r="H4" s="1410"/>
      <c r="I4" s="1410"/>
      <c r="J4" s="1410"/>
      <c r="K4" s="1410"/>
      <c r="L4" s="1410"/>
      <c r="M4" s="1410"/>
      <c r="N4" s="1410"/>
      <c r="O4" s="1410"/>
      <c r="P4" s="1410"/>
      <c r="Q4" s="1437" t="s">
        <v>36</v>
      </c>
      <c r="R4" s="1437"/>
      <c r="S4" s="1437"/>
      <c r="T4" s="1437"/>
      <c r="U4" s="1437"/>
      <c r="V4" s="1437"/>
      <c r="W4" s="1437"/>
      <c r="X4" s="1437"/>
      <c r="Y4" s="1437"/>
      <c r="Z4" s="1437"/>
      <c r="AA4" s="1437"/>
      <c r="AB4" s="1437"/>
      <c r="AC4" s="1437"/>
      <c r="AD4" s="1437"/>
      <c r="AE4" s="1437"/>
      <c r="AF4" s="1437"/>
      <c r="AG4" s="1437"/>
      <c r="AH4" s="1437"/>
      <c r="AI4" s="1437"/>
      <c r="AJ4" s="1437"/>
      <c r="AK4" s="1437"/>
      <c r="AL4" s="1437"/>
      <c r="AM4" s="1437"/>
      <c r="AN4" s="1437"/>
      <c r="AO4" s="1437"/>
      <c r="AP4" s="1435"/>
      <c r="AQ4" s="1435"/>
      <c r="AR4" s="1435"/>
      <c r="AS4" s="1435"/>
      <c r="AT4" s="1435"/>
      <c r="AU4" s="1435"/>
      <c r="AV4" s="1435"/>
      <c r="AW4" s="1435"/>
      <c r="AX4" s="1435"/>
      <c r="AY4" s="1435"/>
      <c r="AZ4" s="1435"/>
      <c r="BA4" s="1435"/>
      <c r="BB4" s="1435"/>
    </row>
    <row r="5" spans="2:54" ht="26.25" customHeight="1">
      <c r="B5" s="1422" t="s">
        <v>397</v>
      </c>
      <c r="C5" s="1422"/>
      <c r="D5" s="1422"/>
      <c r="E5" s="1422"/>
      <c r="F5" s="1422"/>
      <c r="G5" s="1422"/>
      <c r="H5" s="1422"/>
      <c r="I5" s="1422"/>
      <c r="J5" s="1422"/>
      <c r="K5" s="1422"/>
      <c r="L5" s="1422"/>
      <c r="M5" s="1422"/>
      <c r="N5" s="1422"/>
      <c r="O5" s="1422"/>
      <c r="P5" s="1422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420" t="s">
        <v>348</v>
      </c>
      <c r="AP5" s="1423"/>
      <c r="AQ5" s="1423"/>
      <c r="AR5" s="1423"/>
      <c r="AS5" s="1423"/>
      <c r="AT5" s="1423"/>
      <c r="AU5" s="1423"/>
      <c r="AV5" s="1423"/>
      <c r="AW5" s="1423"/>
      <c r="AX5" s="1423"/>
      <c r="AY5" s="1423"/>
      <c r="AZ5" s="1423"/>
      <c r="BA5" s="1423"/>
      <c r="BB5" s="1423"/>
    </row>
    <row r="6" spans="2:54" s="14" customFormat="1" ht="46.5" customHeight="1">
      <c r="B6" s="704"/>
      <c r="C6" s="704"/>
      <c r="D6" s="704"/>
      <c r="E6" s="704"/>
      <c r="F6" s="704"/>
      <c r="G6" s="704"/>
      <c r="H6" s="704"/>
      <c r="I6" s="704"/>
      <c r="J6" s="704"/>
      <c r="K6" s="704"/>
      <c r="L6" s="704"/>
      <c r="M6" s="704"/>
      <c r="N6" s="704"/>
      <c r="O6" s="704"/>
      <c r="P6" s="704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423"/>
      <c r="AP6" s="1423"/>
      <c r="AQ6" s="1423"/>
      <c r="AR6" s="1423"/>
      <c r="AS6" s="1423"/>
      <c r="AT6" s="1423"/>
      <c r="AU6" s="1423"/>
      <c r="AV6" s="1423"/>
      <c r="AW6" s="1423"/>
      <c r="AX6" s="1423"/>
      <c r="AY6" s="1423"/>
      <c r="AZ6" s="1423"/>
      <c r="BA6" s="1423"/>
      <c r="BB6" s="1423"/>
    </row>
    <row r="7" spans="2:54" s="14" customFormat="1" ht="22.5" customHeight="1">
      <c r="B7" s="1410" t="s">
        <v>320</v>
      </c>
      <c r="C7" s="1410"/>
      <c r="D7" s="1410"/>
      <c r="E7" s="1410"/>
      <c r="F7" s="1410"/>
      <c r="G7" s="1410"/>
      <c r="H7" s="1410"/>
      <c r="I7" s="1410"/>
      <c r="J7" s="1410"/>
      <c r="K7" s="1410"/>
      <c r="L7" s="1410"/>
      <c r="M7" s="1410"/>
      <c r="N7" s="1410"/>
      <c r="O7" s="1410"/>
      <c r="P7" s="1410"/>
      <c r="Q7" s="1417"/>
      <c r="R7" s="1417"/>
      <c r="S7" s="1417"/>
      <c r="T7" s="1417"/>
      <c r="U7" s="1417"/>
      <c r="V7" s="1417"/>
      <c r="W7" s="1417"/>
      <c r="X7" s="1417"/>
      <c r="Y7" s="1417"/>
      <c r="Z7" s="1417"/>
      <c r="AA7" s="1417"/>
      <c r="AB7" s="1417"/>
      <c r="AC7" s="1417"/>
      <c r="AD7" s="1417"/>
      <c r="AE7" s="1417"/>
      <c r="AF7" s="1417"/>
      <c r="AG7" s="1417"/>
      <c r="AH7" s="1417"/>
      <c r="AI7" s="1417"/>
      <c r="AJ7" s="1417"/>
      <c r="AK7" s="1417"/>
      <c r="AL7" s="1417"/>
      <c r="AM7" s="1417"/>
      <c r="AN7" s="1417"/>
      <c r="AO7" s="1417"/>
      <c r="AP7" s="1424"/>
      <c r="AQ7" s="1424"/>
      <c r="AR7" s="1424"/>
      <c r="AS7" s="1424"/>
      <c r="AT7" s="1424"/>
      <c r="AU7" s="1424"/>
      <c r="AV7" s="1424"/>
      <c r="AW7" s="1424"/>
      <c r="AX7" s="1424"/>
      <c r="AY7" s="1424"/>
      <c r="AZ7" s="1424"/>
      <c r="BA7" s="1424"/>
      <c r="BB7" s="1424"/>
    </row>
    <row r="8" spans="2:54" s="14" customFormat="1" ht="27" customHeight="1">
      <c r="B8" s="1410" t="s">
        <v>321</v>
      </c>
      <c r="C8" s="1410"/>
      <c r="D8" s="1410"/>
      <c r="E8" s="1410"/>
      <c r="F8" s="1410"/>
      <c r="G8" s="1410"/>
      <c r="H8" s="1410"/>
      <c r="I8" s="1410"/>
      <c r="J8" s="1410"/>
      <c r="K8" s="1410"/>
      <c r="L8" s="1410"/>
      <c r="M8" s="1410"/>
      <c r="N8" s="1410"/>
      <c r="O8" s="1410"/>
      <c r="P8" s="1410"/>
      <c r="Q8" s="1425" t="s">
        <v>130</v>
      </c>
      <c r="R8" s="1426"/>
      <c r="S8" s="1426"/>
      <c r="T8" s="1426"/>
      <c r="U8" s="1426"/>
      <c r="V8" s="1426"/>
      <c r="W8" s="1426"/>
      <c r="X8" s="1426"/>
      <c r="Y8" s="1426"/>
      <c r="Z8" s="1426"/>
      <c r="AA8" s="1426"/>
      <c r="AB8" s="1426"/>
      <c r="AC8" s="1426"/>
      <c r="AD8" s="1426"/>
      <c r="AE8" s="1426"/>
      <c r="AF8" s="1426"/>
      <c r="AG8" s="1426"/>
      <c r="AH8" s="1426"/>
      <c r="AI8" s="1426"/>
      <c r="AJ8" s="1426"/>
      <c r="AK8" s="1426"/>
      <c r="AL8" s="1426"/>
      <c r="AM8" s="1426"/>
      <c r="AN8" s="1426"/>
      <c r="AO8" s="1430" t="s">
        <v>131</v>
      </c>
      <c r="AP8" s="1431"/>
      <c r="AQ8" s="1431"/>
      <c r="AR8" s="1431"/>
      <c r="AS8" s="1431"/>
      <c r="AT8" s="1431"/>
      <c r="AU8" s="1431"/>
      <c r="AV8" s="1431"/>
      <c r="AW8" s="1431"/>
      <c r="AX8" s="1431"/>
      <c r="AY8" s="1431"/>
      <c r="AZ8" s="1431"/>
      <c r="BA8" s="1431"/>
      <c r="BB8" s="1431"/>
    </row>
    <row r="9" spans="17:54" s="14" customFormat="1" ht="27.75" customHeight="1">
      <c r="Q9" s="1420" t="s">
        <v>135</v>
      </c>
      <c r="R9" s="1421"/>
      <c r="S9" s="1421"/>
      <c r="T9" s="1421"/>
      <c r="U9" s="1421"/>
      <c r="V9" s="1421"/>
      <c r="W9" s="1421"/>
      <c r="X9" s="1421"/>
      <c r="Y9" s="1421"/>
      <c r="Z9" s="1421"/>
      <c r="AA9" s="1421"/>
      <c r="AB9" s="1421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</row>
    <row r="10" spans="17:54" s="14" customFormat="1" ht="27.75" customHeight="1">
      <c r="Q10" s="1420" t="s">
        <v>267</v>
      </c>
      <c r="R10" s="1421"/>
      <c r="S10" s="1421"/>
      <c r="T10" s="1421"/>
      <c r="U10" s="1421"/>
      <c r="V10" s="1421"/>
      <c r="W10" s="1421"/>
      <c r="X10" s="1421"/>
      <c r="Y10" s="1421"/>
      <c r="Z10" s="1421"/>
      <c r="AA10" s="1421"/>
      <c r="AB10" s="1421"/>
      <c r="AC10" s="1421"/>
      <c r="AD10" s="1421"/>
      <c r="AE10" s="1421"/>
      <c r="AF10" s="1421"/>
      <c r="AG10" s="1421"/>
      <c r="AH10" s="1421"/>
      <c r="AI10" s="1421"/>
      <c r="AJ10" s="1421"/>
      <c r="AK10" s="1421"/>
      <c r="AL10" s="1421"/>
      <c r="AM10" s="13"/>
      <c r="AN10" s="13"/>
      <c r="AO10" s="1418" t="s">
        <v>132</v>
      </c>
      <c r="AP10" s="1418"/>
      <c r="AQ10" s="1418"/>
      <c r="AR10" s="1418"/>
      <c r="AS10" s="1418"/>
      <c r="AT10" s="1418"/>
      <c r="AU10" s="1418"/>
      <c r="AV10" s="1418"/>
      <c r="AW10" s="1418"/>
      <c r="AX10" s="1418"/>
      <c r="AY10" s="1418"/>
      <c r="AZ10" s="1418"/>
      <c r="BA10" s="1418"/>
      <c r="BB10" s="1418"/>
    </row>
    <row r="11" spans="17:54" s="14" customFormat="1" ht="27.75" customHeight="1">
      <c r="Q11" s="1420" t="s">
        <v>271</v>
      </c>
      <c r="R11" s="1421"/>
      <c r="S11" s="1421"/>
      <c r="T11" s="1421"/>
      <c r="U11" s="1421"/>
      <c r="V11" s="1421"/>
      <c r="W11" s="1421"/>
      <c r="X11" s="1421"/>
      <c r="Y11" s="1421"/>
      <c r="Z11" s="1421"/>
      <c r="AA11" s="1421"/>
      <c r="AB11" s="1421"/>
      <c r="AC11" s="1421"/>
      <c r="AD11" s="1421"/>
      <c r="AE11" s="1421"/>
      <c r="AF11" s="1421"/>
      <c r="AG11" s="1421"/>
      <c r="AH11" s="1421"/>
      <c r="AI11" s="1421"/>
      <c r="AJ11" s="1421"/>
      <c r="AK11" s="1421"/>
      <c r="AL11" s="13"/>
      <c r="AM11" s="13"/>
      <c r="AN11" s="13"/>
      <c r="AO11" s="1419"/>
      <c r="AP11" s="1419"/>
      <c r="AQ11" s="1419"/>
      <c r="AR11" s="1419"/>
      <c r="AS11" s="1419"/>
      <c r="AT11" s="1419"/>
      <c r="AU11" s="1419"/>
      <c r="AV11" s="1419"/>
      <c r="AW11" s="1419"/>
      <c r="AX11" s="1419"/>
      <c r="AY11" s="1419"/>
      <c r="AZ11" s="1419"/>
      <c r="BA11" s="1419"/>
      <c r="BB11" s="1419"/>
    </row>
    <row r="12" spans="17:54" s="14" customFormat="1" ht="27" customHeight="1">
      <c r="Q12" s="1415" t="s">
        <v>266</v>
      </c>
      <c r="R12" s="1416"/>
      <c r="S12" s="1416"/>
      <c r="T12" s="1416"/>
      <c r="U12" s="1416"/>
      <c r="V12" s="1416"/>
      <c r="W12" s="1416"/>
      <c r="X12" s="1416"/>
      <c r="Y12" s="1416"/>
      <c r="Z12" s="1416"/>
      <c r="AA12" s="1416"/>
      <c r="AB12" s="1416"/>
      <c r="AC12" s="1416"/>
      <c r="AD12" s="1416"/>
      <c r="AE12" s="1416"/>
      <c r="AF12" s="1416"/>
      <c r="AG12" s="1416"/>
      <c r="AH12" s="1416"/>
      <c r="AI12" s="1416"/>
      <c r="AJ12" s="1416"/>
      <c r="AK12" s="1416"/>
      <c r="AL12" s="1416"/>
      <c r="AM12" s="1416"/>
      <c r="AN12" s="14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</row>
    <row r="13" spans="42:54" s="14" customFormat="1" ht="18.75"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</row>
    <row r="14" spans="42:54" s="14" customFormat="1" ht="18.75"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</row>
    <row r="15" spans="2:54" s="14" customFormat="1" ht="22.5">
      <c r="B15" s="1429" t="s">
        <v>118</v>
      </c>
      <c r="C15" s="1429"/>
      <c r="D15" s="1429"/>
      <c r="E15" s="1429"/>
      <c r="F15" s="1429"/>
      <c r="G15" s="1429"/>
      <c r="H15" s="1429"/>
      <c r="I15" s="1429"/>
      <c r="J15" s="1429"/>
      <c r="K15" s="1429"/>
      <c r="L15" s="1429"/>
      <c r="M15" s="1429"/>
      <c r="N15" s="1429"/>
      <c r="O15" s="1429"/>
      <c r="P15" s="1429"/>
      <c r="Q15" s="1429"/>
      <c r="R15" s="1429"/>
      <c r="S15" s="1429"/>
      <c r="T15" s="1429"/>
      <c r="U15" s="1429"/>
      <c r="V15" s="1429"/>
      <c r="W15" s="1429"/>
      <c r="X15" s="1429"/>
      <c r="Y15" s="1429"/>
      <c r="Z15" s="1429"/>
      <c r="AA15" s="1429"/>
      <c r="AB15" s="1429"/>
      <c r="AC15" s="1429"/>
      <c r="AD15" s="1429"/>
      <c r="AE15" s="1429"/>
      <c r="AF15" s="1429"/>
      <c r="AG15" s="1429"/>
      <c r="AH15" s="1429"/>
      <c r="AI15" s="1429"/>
      <c r="AJ15" s="1429"/>
      <c r="AK15" s="1429"/>
      <c r="AL15" s="1429"/>
      <c r="AM15" s="1429"/>
      <c r="AN15" s="1429"/>
      <c r="AO15" s="1429"/>
      <c r="AP15" s="1429"/>
      <c r="AQ15" s="1429"/>
      <c r="AR15" s="1429"/>
      <c r="AS15" s="1429"/>
      <c r="AT15" s="1429"/>
      <c r="AU15" s="1429"/>
      <c r="AV15" s="1429"/>
      <c r="AW15" s="1429"/>
      <c r="AX15" s="1429"/>
      <c r="AY15" s="1429"/>
      <c r="AZ15" s="1429"/>
      <c r="BA15" s="1429"/>
      <c r="BB15" s="1429"/>
    </row>
    <row r="16" spans="2:54" s="14" customFormat="1" ht="19.5" thickBot="1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</row>
    <row r="17" spans="2:76" s="14" customFormat="1" ht="18.75" customHeight="1">
      <c r="B17" s="1427" t="s">
        <v>37</v>
      </c>
      <c r="C17" s="1411" t="s">
        <v>38</v>
      </c>
      <c r="D17" s="1412"/>
      <c r="E17" s="1412"/>
      <c r="F17" s="1413"/>
      <c r="G17" s="1411" t="s">
        <v>39</v>
      </c>
      <c r="H17" s="1412"/>
      <c r="I17" s="1412"/>
      <c r="J17" s="1413"/>
      <c r="K17" s="1407" t="s">
        <v>40</v>
      </c>
      <c r="L17" s="1414"/>
      <c r="M17" s="1414"/>
      <c r="N17" s="1414"/>
      <c r="O17" s="1407" t="s">
        <v>41</v>
      </c>
      <c r="P17" s="1414"/>
      <c r="Q17" s="1414"/>
      <c r="R17" s="1414"/>
      <c r="S17" s="1409"/>
      <c r="T17" s="1407" t="s">
        <v>42</v>
      </c>
      <c r="U17" s="1408"/>
      <c r="V17" s="1408"/>
      <c r="W17" s="1408"/>
      <c r="X17" s="1409"/>
      <c r="Y17" s="1407" t="s">
        <v>43</v>
      </c>
      <c r="Z17" s="1414"/>
      <c r="AA17" s="1414"/>
      <c r="AB17" s="1409"/>
      <c r="AC17" s="1411" t="s">
        <v>44</v>
      </c>
      <c r="AD17" s="1412"/>
      <c r="AE17" s="1412"/>
      <c r="AF17" s="1413"/>
      <c r="AG17" s="1411" t="s">
        <v>45</v>
      </c>
      <c r="AH17" s="1412"/>
      <c r="AI17" s="1412"/>
      <c r="AJ17" s="1413"/>
      <c r="AK17" s="1407" t="s">
        <v>46</v>
      </c>
      <c r="AL17" s="1408"/>
      <c r="AM17" s="1408"/>
      <c r="AN17" s="1408"/>
      <c r="AO17" s="1409"/>
      <c r="AP17" s="1407" t="s">
        <v>47</v>
      </c>
      <c r="AQ17" s="1414"/>
      <c r="AR17" s="1414"/>
      <c r="AS17" s="1414"/>
      <c r="AT17" s="1432" t="s">
        <v>48</v>
      </c>
      <c r="AU17" s="1433"/>
      <c r="AV17" s="1433"/>
      <c r="AW17" s="1433"/>
      <c r="AX17" s="1434"/>
      <c r="AY17" s="1407" t="s">
        <v>49</v>
      </c>
      <c r="AZ17" s="1414"/>
      <c r="BA17" s="1414"/>
      <c r="BB17" s="1409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</row>
    <row r="18" spans="2:76" s="20" customFormat="1" ht="18.75">
      <c r="B18" s="1428"/>
      <c r="C18" s="39">
        <v>1</v>
      </c>
      <c r="D18" s="24">
        <v>2</v>
      </c>
      <c r="E18" s="24">
        <v>3</v>
      </c>
      <c r="F18" s="40">
        <v>4</v>
      </c>
      <c r="G18" s="39">
        <v>5</v>
      </c>
      <c r="H18" s="24">
        <v>6</v>
      </c>
      <c r="I18" s="24">
        <v>7</v>
      </c>
      <c r="J18" s="40">
        <v>8</v>
      </c>
      <c r="K18" s="39">
        <v>9</v>
      </c>
      <c r="L18" s="24">
        <v>10</v>
      </c>
      <c r="M18" s="24">
        <v>11</v>
      </c>
      <c r="N18" s="41">
        <v>12</v>
      </c>
      <c r="O18" s="44">
        <v>13</v>
      </c>
      <c r="P18" s="43">
        <v>14</v>
      </c>
      <c r="Q18" s="43">
        <v>15</v>
      </c>
      <c r="R18" s="24">
        <v>16</v>
      </c>
      <c r="S18" s="40">
        <v>17</v>
      </c>
      <c r="T18" s="39">
        <v>18</v>
      </c>
      <c r="U18" s="24">
        <v>19</v>
      </c>
      <c r="V18" s="24">
        <v>20</v>
      </c>
      <c r="W18" s="24">
        <v>21</v>
      </c>
      <c r="X18" s="40">
        <v>22</v>
      </c>
      <c r="Y18" s="39">
        <v>23</v>
      </c>
      <c r="Z18" s="24">
        <v>24</v>
      </c>
      <c r="AA18" s="24">
        <v>25</v>
      </c>
      <c r="AB18" s="40">
        <v>26</v>
      </c>
      <c r="AC18" s="39">
        <v>27</v>
      </c>
      <c r="AD18" s="24">
        <v>28</v>
      </c>
      <c r="AE18" s="24">
        <v>29</v>
      </c>
      <c r="AF18" s="40">
        <v>30</v>
      </c>
      <c r="AG18" s="39">
        <v>31</v>
      </c>
      <c r="AH18" s="24">
        <v>32</v>
      </c>
      <c r="AI18" s="24">
        <v>33</v>
      </c>
      <c r="AJ18" s="40">
        <v>34</v>
      </c>
      <c r="AK18" s="39">
        <v>35</v>
      </c>
      <c r="AL18" s="24">
        <v>36</v>
      </c>
      <c r="AM18" s="24">
        <v>37</v>
      </c>
      <c r="AN18" s="24">
        <v>38</v>
      </c>
      <c r="AO18" s="40">
        <v>39</v>
      </c>
      <c r="AP18" s="39">
        <v>40</v>
      </c>
      <c r="AQ18" s="24">
        <v>41</v>
      </c>
      <c r="AR18" s="24">
        <v>42</v>
      </c>
      <c r="AS18" s="41">
        <v>43</v>
      </c>
      <c r="AT18" s="44">
        <v>44</v>
      </c>
      <c r="AU18" s="43">
        <v>45</v>
      </c>
      <c r="AV18" s="43">
        <v>46</v>
      </c>
      <c r="AW18" s="43">
        <v>47</v>
      </c>
      <c r="AX18" s="51">
        <v>48</v>
      </c>
      <c r="AY18" s="39">
        <v>49</v>
      </c>
      <c r="AZ18" s="24">
        <v>50</v>
      </c>
      <c r="BA18" s="24">
        <v>51</v>
      </c>
      <c r="BB18" s="40">
        <v>52</v>
      </c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</row>
    <row r="19" spans="2:76" s="14" customFormat="1" ht="18.75">
      <c r="B19" s="45">
        <v>1</v>
      </c>
      <c r="C19" s="3" t="s">
        <v>75</v>
      </c>
      <c r="D19" s="1" t="s">
        <v>75</v>
      </c>
      <c r="E19" s="1" t="s">
        <v>75</v>
      </c>
      <c r="F19" s="2" t="s">
        <v>75</v>
      </c>
      <c r="G19" s="3" t="s">
        <v>75</v>
      </c>
      <c r="H19" s="1" t="s">
        <v>75</v>
      </c>
      <c r="I19" s="1" t="s">
        <v>75</v>
      </c>
      <c r="J19" s="2" t="s">
        <v>75</v>
      </c>
      <c r="K19" s="3" t="s">
        <v>75</v>
      </c>
      <c r="L19" s="1" t="s">
        <v>75</v>
      </c>
      <c r="M19" s="1" t="s">
        <v>75</v>
      </c>
      <c r="N19" s="5" t="s">
        <v>75</v>
      </c>
      <c r="O19" s="3" t="s">
        <v>75</v>
      </c>
      <c r="P19" s="1" t="s">
        <v>75</v>
      </c>
      <c r="Q19" s="1" t="s">
        <v>75</v>
      </c>
      <c r="R19" s="1" t="s">
        <v>50</v>
      </c>
      <c r="S19" s="1" t="s">
        <v>50</v>
      </c>
      <c r="T19" s="4" t="s">
        <v>51</v>
      </c>
      <c r="U19" s="1" t="s">
        <v>75</v>
      </c>
      <c r="V19" s="2" t="s">
        <v>75</v>
      </c>
      <c r="W19" s="1" t="s">
        <v>75</v>
      </c>
      <c r="X19" s="2" t="s">
        <v>75</v>
      </c>
      <c r="Y19" s="3" t="s">
        <v>75</v>
      </c>
      <c r="Z19" s="1" t="s">
        <v>75</v>
      </c>
      <c r="AA19" s="1" t="s">
        <v>75</v>
      </c>
      <c r="AB19" s="2" t="s">
        <v>75</v>
      </c>
      <c r="AC19" s="2" t="s">
        <v>75</v>
      </c>
      <c r="AD19" s="2" t="s">
        <v>386</v>
      </c>
      <c r="AE19" s="1" t="s">
        <v>387</v>
      </c>
      <c r="AF19" s="1" t="s">
        <v>387</v>
      </c>
      <c r="AG19" s="3" t="s">
        <v>75</v>
      </c>
      <c r="AH19" s="1" t="s">
        <v>75</v>
      </c>
      <c r="AI19" s="1" t="s">
        <v>75</v>
      </c>
      <c r="AJ19" s="2" t="s">
        <v>75</v>
      </c>
      <c r="AK19" s="3" t="s">
        <v>75</v>
      </c>
      <c r="AL19" s="1" t="s">
        <v>75</v>
      </c>
      <c r="AM19" s="1" t="s">
        <v>75</v>
      </c>
      <c r="AN19" s="1" t="s">
        <v>75</v>
      </c>
      <c r="AO19" s="2" t="s">
        <v>75</v>
      </c>
      <c r="AP19" s="2" t="s">
        <v>75</v>
      </c>
      <c r="AQ19" s="1" t="s">
        <v>50</v>
      </c>
      <c r="AR19" s="1" t="s">
        <v>50</v>
      </c>
      <c r="AS19" s="5" t="s">
        <v>50</v>
      </c>
      <c r="AT19" s="3" t="s">
        <v>51</v>
      </c>
      <c r="AU19" s="1" t="s">
        <v>51</v>
      </c>
      <c r="AV19" s="1" t="s">
        <v>51</v>
      </c>
      <c r="AW19" s="1" t="s">
        <v>51</v>
      </c>
      <c r="AX19" s="2" t="s">
        <v>51</v>
      </c>
      <c r="AY19" s="3" t="s">
        <v>51</v>
      </c>
      <c r="AZ19" s="1" t="s">
        <v>51</v>
      </c>
      <c r="BA19" s="1" t="s">
        <v>51</v>
      </c>
      <c r="BB19" s="2" t="s">
        <v>51</v>
      </c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</row>
    <row r="20" spans="2:76" s="14" customFormat="1" ht="18.75">
      <c r="B20" s="45">
        <v>2</v>
      </c>
      <c r="C20" s="3" t="s">
        <v>75</v>
      </c>
      <c r="D20" s="1" t="s">
        <v>75</v>
      </c>
      <c r="E20" s="1" t="s">
        <v>75</v>
      </c>
      <c r="F20" s="2" t="s">
        <v>75</v>
      </c>
      <c r="G20" s="3" t="s">
        <v>75</v>
      </c>
      <c r="H20" s="1" t="s">
        <v>75</v>
      </c>
      <c r="I20" s="1" t="s">
        <v>75</v>
      </c>
      <c r="J20" s="2" t="s">
        <v>75</v>
      </c>
      <c r="K20" s="3" t="s">
        <v>75</v>
      </c>
      <c r="L20" s="1" t="s">
        <v>75</v>
      </c>
      <c r="M20" s="1" t="s">
        <v>75</v>
      </c>
      <c r="N20" s="5" t="s">
        <v>75</v>
      </c>
      <c r="O20" s="3" t="s">
        <v>75</v>
      </c>
      <c r="P20" s="1" t="s">
        <v>75</v>
      </c>
      <c r="Q20" s="1" t="s">
        <v>75</v>
      </c>
      <c r="R20" s="1" t="s">
        <v>50</v>
      </c>
      <c r="S20" s="1" t="s">
        <v>50</v>
      </c>
      <c r="T20" s="4" t="s">
        <v>51</v>
      </c>
      <c r="U20" s="1" t="s">
        <v>75</v>
      </c>
      <c r="V20" s="2" t="s">
        <v>75</v>
      </c>
      <c r="W20" s="1" t="s">
        <v>75</v>
      </c>
      <c r="X20" s="2" t="s">
        <v>75</v>
      </c>
      <c r="Y20" s="3" t="s">
        <v>75</v>
      </c>
      <c r="Z20" s="1" t="s">
        <v>75</v>
      </c>
      <c r="AA20" s="1" t="s">
        <v>75</v>
      </c>
      <c r="AB20" s="2" t="s">
        <v>75</v>
      </c>
      <c r="AC20" s="2" t="s">
        <v>75</v>
      </c>
      <c r="AD20" s="2" t="s">
        <v>386</v>
      </c>
      <c r="AE20" s="1" t="s">
        <v>387</v>
      </c>
      <c r="AF20" s="1" t="s">
        <v>387</v>
      </c>
      <c r="AG20" s="3" t="s">
        <v>75</v>
      </c>
      <c r="AH20" s="1" t="s">
        <v>75</v>
      </c>
      <c r="AI20" s="1" t="s">
        <v>75</v>
      </c>
      <c r="AJ20" s="2" t="s">
        <v>75</v>
      </c>
      <c r="AK20" s="3" t="s">
        <v>75</v>
      </c>
      <c r="AL20" s="1" t="s">
        <v>75</v>
      </c>
      <c r="AM20" s="1" t="s">
        <v>75</v>
      </c>
      <c r="AN20" s="1" t="s">
        <v>75</v>
      </c>
      <c r="AO20" s="2" t="s">
        <v>75</v>
      </c>
      <c r="AP20" s="2" t="s">
        <v>75</v>
      </c>
      <c r="AQ20" s="1" t="s">
        <v>50</v>
      </c>
      <c r="AR20" s="1" t="s">
        <v>50</v>
      </c>
      <c r="AS20" s="5" t="s">
        <v>50</v>
      </c>
      <c r="AT20" s="975" t="s">
        <v>51</v>
      </c>
      <c r="AU20" s="9" t="s">
        <v>51</v>
      </c>
      <c r="AV20" s="1" t="s">
        <v>51</v>
      </c>
      <c r="AW20" s="1" t="s">
        <v>51</v>
      </c>
      <c r="AX20" s="2" t="s">
        <v>51</v>
      </c>
      <c r="AY20" s="975" t="s">
        <v>51</v>
      </c>
      <c r="AZ20" s="1" t="s">
        <v>51</v>
      </c>
      <c r="BA20" s="1" t="s">
        <v>52</v>
      </c>
      <c r="BB20" s="2" t="s">
        <v>52</v>
      </c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</row>
    <row r="21" spans="2:76" s="14" customFormat="1" ht="18.75">
      <c r="B21" s="45">
        <v>3</v>
      </c>
      <c r="C21" s="3" t="s">
        <v>75</v>
      </c>
      <c r="D21" s="1" t="s">
        <v>75</v>
      </c>
      <c r="E21" s="1" t="s">
        <v>75</v>
      </c>
      <c r="F21" s="2" t="s">
        <v>75</v>
      </c>
      <c r="G21" s="3" t="s">
        <v>75</v>
      </c>
      <c r="H21" s="1" t="s">
        <v>75</v>
      </c>
      <c r="I21" s="1" t="s">
        <v>75</v>
      </c>
      <c r="J21" s="2" t="s">
        <v>75</v>
      </c>
      <c r="K21" s="3" t="s">
        <v>75</v>
      </c>
      <c r="L21" s="1" t="s">
        <v>75</v>
      </c>
      <c r="M21" s="1" t="s">
        <v>75</v>
      </c>
      <c r="N21" s="5" t="s">
        <v>75</v>
      </c>
      <c r="O21" s="3" t="s">
        <v>75</v>
      </c>
      <c r="P21" s="1" t="s">
        <v>75</v>
      </c>
      <c r="Q21" s="1" t="s">
        <v>75</v>
      </c>
      <c r="R21" s="1" t="s">
        <v>50</v>
      </c>
      <c r="S21" s="1" t="s">
        <v>50</v>
      </c>
      <c r="T21" s="4" t="s">
        <v>51</v>
      </c>
      <c r="U21" s="1" t="s">
        <v>75</v>
      </c>
      <c r="V21" s="2" t="s">
        <v>75</v>
      </c>
      <c r="W21" s="1" t="s">
        <v>75</v>
      </c>
      <c r="X21" s="2" t="s">
        <v>75</v>
      </c>
      <c r="Y21" s="3" t="s">
        <v>75</v>
      </c>
      <c r="Z21" s="1" t="s">
        <v>75</v>
      </c>
      <c r="AA21" s="1" t="s">
        <v>75</v>
      </c>
      <c r="AB21" s="2" t="s">
        <v>75</v>
      </c>
      <c r="AC21" s="2" t="s">
        <v>75</v>
      </c>
      <c r="AD21" s="2" t="s">
        <v>386</v>
      </c>
      <c r="AE21" s="1" t="s">
        <v>387</v>
      </c>
      <c r="AF21" s="1" t="s">
        <v>387</v>
      </c>
      <c r="AG21" s="3" t="s">
        <v>75</v>
      </c>
      <c r="AH21" s="1" t="s">
        <v>75</v>
      </c>
      <c r="AI21" s="1" t="s">
        <v>75</v>
      </c>
      <c r="AJ21" s="2" t="s">
        <v>75</v>
      </c>
      <c r="AK21" s="3" t="s">
        <v>75</v>
      </c>
      <c r="AL21" s="1" t="s">
        <v>75</v>
      </c>
      <c r="AM21" s="1" t="s">
        <v>75</v>
      </c>
      <c r="AN21" s="1" t="s">
        <v>75</v>
      </c>
      <c r="AO21" s="2" t="s">
        <v>75</v>
      </c>
      <c r="AP21" s="2" t="s">
        <v>75</v>
      </c>
      <c r="AQ21" s="1" t="s">
        <v>50</v>
      </c>
      <c r="AR21" s="1" t="s">
        <v>50</v>
      </c>
      <c r="AS21" s="5" t="s">
        <v>50</v>
      </c>
      <c r="AT21" s="3" t="s">
        <v>51</v>
      </c>
      <c r="AU21" s="1" t="s">
        <v>51</v>
      </c>
      <c r="AV21" s="1" t="s">
        <v>51</v>
      </c>
      <c r="AW21" s="1" t="s">
        <v>51</v>
      </c>
      <c r="AX21" s="2" t="s">
        <v>51</v>
      </c>
      <c r="AY21" s="3" t="s">
        <v>51</v>
      </c>
      <c r="AZ21" s="1" t="s">
        <v>52</v>
      </c>
      <c r="BA21" s="1" t="s">
        <v>52</v>
      </c>
      <c r="BB21" s="2" t="s">
        <v>52</v>
      </c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</row>
    <row r="22" spans="2:76" s="14" customFormat="1" ht="24.75" thickBot="1">
      <c r="B22" s="46">
        <v>4</v>
      </c>
      <c r="C22" s="7" t="s">
        <v>75</v>
      </c>
      <c r="D22" s="6" t="s">
        <v>75</v>
      </c>
      <c r="E22" s="6" t="s">
        <v>75</v>
      </c>
      <c r="F22" s="8" t="s">
        <v>75</v>
      </c>
      <c r="G22" s="7" t="s">
        <v>75</v>
      </c>
      <c r="H22" s="6" t="s">
        <v>75</v>
      </c>
      <c r="I22" s="6" t="s">
        <v>75</v>
      </c>
      <c r="J22" s="8" t="s">
        <v>75</v>
      </c>
      <c r="K22" s="7" t="s">
        <v>75</v>
      </c>
      <c r="L22" s="6" t="s">
        <v>75</v>
      </c>
      <c r="M22" s="6" t="s">
        <v>75</v>
      </c>
      <c r="N22" s="42" t="s">
        <v>75</v>
      </c>
      <c r="O22" s="7" t="s">
        <v>75</v>
      </c>
      <c r="P22" s="6" t="s">
        <v>75</v>
      </c>
      <c r="Q22" s="6" t="s">
        <v>75</v>
      </c>
      <c r="R22" s="6" t="s">
        <v>50</v>
      </c>
      <c r="S22" s="6" t="s">
        <v>50</v>
      </c>
      <c r="T22" s="47" t="s">
        <v>51</v>
      </c>
      <c r="U22" s="1003" t="s">
        <v>76</v>
      </c>
      <c r="V22" s="981" t="s">
        <v>76</v>
      </c>
      <c r="W22" s="6" t="s">
        <v>76</v>
      </c>
      <c r="X22" s="8" t="s">
        <v>76</v>
      </c>
      <c r="Y22" s="7" t="s">
        <v>76</v>
      </c>
      <c r="Z22" s="6" t="s">
        <v>76</v>
      </c>
      <c r="AA22" s="6" t="s">
        <v>76</v>
      </c>
      <c r="AB22" s="8" t="s">
        <v>76</v>
      </c>
      <c r="AC22" s="8" t="s">
        <v>76</v>
      </c>
      <c r="AD22" s="2" t="s">
        <v>50</v>
      </c>
      <c r="AE22" s="6" t="s">
        <v>52</v>
      </c>
      <c r="AF22" s="6" t="s">
        <v>52</v>
      </c>
      <c r="AG22" s="48" t="s">
        <v>77</v>
      </c>
      <c r="AH22" s="49" t="s">
        <v>77</v>
      </c>
      <c r="AI22" s="49" t="s">
        <v>77</v>
      </c>
      <c r="AJ22" s="50" t="s">
        <v>77</v>
      </c>
      <c r="AK22" s="7" t="s">
        <v>77</v>
      </c>
      <c r="AL22" s="6" t="s">
        <v>77</v>
      </c>
      <c r="AM22" s="6" t="s">
        <v>78</v>
      </c>
      <c r="AN22" s="6" t="s">
        <v>78</v>
      </c>
      <c r="AO22" s="8" t="s">
        <v>50</v>
      </c>
      <c r="AP22" s="7" t="s">
        <v>55</v>
      </c>
      <c r="AQ22" s="6" t="s">
        <v>55</v>
      </c>
      <c r="AR22" s="6" t="s">
        <v>55</v>
      </c>
      <c r="AS22" s="42" t="s">
        <v>417</v>
      </c>
      <c r="AT22" s="1484"/>
      <c r="AU22" s="1485"/>
      <c r="AV22" s="1485"/>
      <c r="AW22" s="1485"/>
      <c r="AX22" s="1486"/>
      <c r="AY22" s="52"/>
      <c r="AZ22" s="53"/>
      <c r="BA22" s="53"/>
      <c r="BB22" s="54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</row>
    <row r="23" spans="2:76" s="14" customFormat="1" ht="18.75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 t="s">
        <v>120</v>
      </c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</row>
    <row r="24" spans="2:76" s="22" customFormat="1" ht="18.75" customHeight="1">
      <c r="B24" s="1490" t="s">
        <v>418</v>
      </c>
      <c r="C24" s="1490"/>
      <c r="D24" s="1490"/>
      <c r="E24" s="1490"/>
      <c r="F24" s="1490"/>
      <c r="G24" s="1490"/>
      <c r="H24" s="1490"/>
      <c r="I24" s="1490"/>
      <c r="J24" s="1490"/>
      <c r="K24" s="1490"/>
      <c r="L24" s="1490"/>
      <c r="M24" s="1490"/>
      <c r="N24" s="1490"/>
      <c r="O24" s="1490"/>
      <c r="P24" s="1490"/>
      <c r="Q24" s="1490"/>
      <c r="R24" s="1490"/>
      <c r="S24" s="1490"/>
      <c r="T24" s="1490"/>
      <c r="U24" s="1490"/>
      <c r="V24" s="1490"/>
      <c r="W24" s="1490"/>
      <c r="X24" s="1490"/>
      <c r="Y24" s="1490"/>
      <c r="Z24" s="1490"/>
      <c r="AA24" s="1490"/>
      <c r="AB24" s="1490"/>
      <c r="AC24" s="1490"/>
      <c r="AD24" s="1490"/>
      <c r="AE24" s="1490"/>
      <c r="AF24" s="1490"/>
      <c r="AG24" s="1490"/>
      <c r="AH24" s="1490"/>
      <c r="AI24" s="1490"/>
      <c r="AJ24" s="1490"/>
      <c r="AK24" s="1490"/>
      <c r="AL24" s="1490"/>
      <c r="AM24" s="1490"/>
      <c r="AN24" s="1490"/>
      <c r="AO24" s="1490"/>
      <c r="AP24" s="1490"/>
      <c r="AQ24" s="1490"/>
      <c r="AR24" s="1490"/>
      <c r="AS24" s="1490"/>
      <c r="AT24" s="1490"/>
      <c r="AU24" s="1490"/>
      <c r="AV24" s="1490"/>
      <c r="AW24" s="32"/>
      <c r="AX24" s="32"/>
      <c r="AY24" s="32"/>
      <c r="AZ24" s="32"/>
      <c r="BA24" s="32"/>
      <c r="BB24" s="33"/>
      <c r="BC24" s="34"/>
      <c r="BD24" s="34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</row>
    <row r="25" spans="2:76" s="22" customFormat="1" ht="18.75">
      <c r="B25" s="35"/>
      <c r="C25" s="35"/>
      <c r="D25" s="35"/>
      <c r="E25" s="35"/>
      <c r="F25" s="35"/>
      <c r="G25" s="35"/>
      <c r="H25" s="35"/>
      <c r="I25" s="35"/>
      <c r="J25" s="35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7"/>
      <c r="AX25" s="37"/>
      <c r="AY25" s="37"/>
      <c r="AZ25" s="37"/>
      <c r="BA25" s="37"/>
      <c r="BB25" s="38"/>
      <c r="BC25" s="34"/>
      <c r="BD25" s="34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</row>
    <row r="26" spans="2:76" s="22" customFormat="1" ht="18.75">
      <c r="B26" s="35"/>
      <c r="C26" s="35"/>
      <c r="D26" s="35"/>
      <c r="E26" s="35"/>
      <c r="F26" s="35"/>
      <c r="G26" s="35"/>
      <c r="H26" s="35"/>
      <c r="I26" s="35"/>
      <c r="J26" s="35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7"/>
      <c r="AX26" s="37"/>
      <c r="AY26" s="37"/>
      <c r="AZ26" s="37"/>
      <c r="BA26" s="37"/>
      <c r="BB26" s="38"/>
      <c r="BC26" s="34"/>
      <c r="BD26" s="34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</row>
    <row r="27" spans="2:76" s="14" customFormat="1" ht="20.25">
      <c r="B27" s="28" t="s">
        <v>136</v>
      </c>
      <c r="C27" s="26"/>
      <c r="D27" s="26"/>
      <c r="E27" s="26"/>
      <c r="F27" s="26"/>
      <c r="G27" s="26"/>
      <c r="H27" s="26"/>
      <c r="I27" s="26"/>
      <c r="J27" s="26"/>
      <c r="K27" s="26"/>
      <c r="L27" s="29"/>
      <c r="M27" s="29"/>
      <c r="N27" s="29"/>
      <c r="O27" s="29"/>
      <c r="P27" s="29"/>
      <c r="Q27" s="30"/>
      <c r="R27" s="30"/>
      <c r="S27" s="29"/>
      <c r="T27" s="29"/>
      <c r="U27" s="29"/>
      <c r="V27" s="29"/>
      <c r="W27" s="29"/>
      <c r="X27" s="29"/>
      <c r="Y27" s="30"/>
      <c r="Z27" s="30"/>
      <c r="AA27" s="31"/>
      <c r="AB27" s="31"/>
      <c r="AC27" s="31"/>
      <c r="AD27" s="31"/>
      <c r="AE27" s="30"/>
      <c r="AF27" s="30"/>
      <c r="AG27" s="29"/>
      <c r="AH27" s="29"/>
      <c r="AI27" s="29"/>
      <c r="AJ27" s="29"/>
      <c r="AK27" s="30"/>
      <c r="AL27" s="30"/>
      <c r="AM27" s="27"/>
      <c r="AN27" s="27"/>
      <c r="AO27" s="27"/>
      <c r="AP27" s="27"/>
      <c r="AQ27" s="30"/>
      <c r="AR27" s="30"/>
      <c r="AS27" s="29"/>
      <c r="AT27" s="29"/>
      <c r="AU27" s="29"/>
      <c r="AV27" s="29"/>
      <c r="AW27" s="29"/>
      <c r="AX27" s="30"/>
      <c r="AY27" s="27"/>
      <c r="AZ27" s="27"/>
      <c r="BA27" s="27"/>
      <c r="BB27" s="27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</row>
    <row r="28" spans="2:76" s="14" customFormat="1" ht="18.75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9"/>
      <c r="M28" s="29"/>
      <c r="N28" s="29"/>
      <c r="O28" s="29"/>
      <c r="P28" s="29"/>
      <c r="Q28" s="30"/>
      <c r="R28" s="30"/>
      <c r="S28" s="29"/>
      <c r="T28" s="29"/>
      <c r="U28" s="29"/>
      <c r="V28" s="29"/>
      <c r="W28" s="29"/>
      <c r="X28" s="29"/>
      <c r="Y28" s="30"/>
      <c r="Z28" s="30"/>
      <c r="AA28" s="31"/>
      <c r="AB28" s="31"/>
      <c r="AC28" s="31"/>
      <c r="AD28" s="31"/>
      <c r="AE28" s="30"/>
      <c r="AF28" s="30"/>
      <c r="AG28" s="29"/>
      <c r="AH28" s="29"/>
      <c r="AI28" s="29"/>
      <c r="AJ28" s="29"/>
      <c r="AK28" s="30"/>
      <c r="AL28" s="30"/>
      <c r="AM28" s="27"/>
      <c r="AN28" s="27"/>
      <c r="AO28" s="27"/>
      <c r="AP28" s="27"/>
      <c r="AQ28" s="30"/>
      <c r="AR28" s="30"/>
      <c r="AS28" s="29"/>
      <c r="AT28" s="29"/>
      <c r="AU28" s="29"/>
      <c r="AV28" s="29"/>
      <c r="AW28" s="29"/>
      <c r="AX28" s="30"/>
      <c r="AY28" s="27"/>
      <c r="AZ28" s="27"/>
      <c r="BA28" s="27"/>
      <c r="BB28" s="27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</row>
    <row r="29" spans="2:76" s="14" customFormat="1" ht="18.75" customHeight="1">
      <c r="B29" s="1450" t="s">
        <v>37</v>
      </c>
      <c r="C29" s="1451"/>
      <c r="D29" s="1444" t="s">
        <v>53</v>
      </c>
      <c r="E29" s="1445"/>
      <c r="F29" s="1445"/>
      <c r="G29" s="1446"/>
      <c r="H29" s="1459" t="s">
        <v>415</v>
      </c>
      <c r="I29" s="1460"/>
      <c r="J29" s="1461"/>
      <c r="K29" s="1353" t="s">
        <v>54</v>
      </c>
      <c r="L29" s="1354"/>
      <c r="M29" s="1354"/>
      <c r="N29" s="1355"/>
      <c r="O29" s="1353" t="s">
        <v>121</v>
      </c>
      <c r="P29" s="1354"/>
      <c r="Q29" s="1355"/>
      <c r="R29" s="1353" t="s">
        <v>133</v>
      </c>
      <c r="S29" s="1354"/>
      <c r="T29" s="1355"/>
      <c r="U29" s="1353" t="s">
        <v>122</v>
      </c>
      <c r="V29" s="1354"/>
      <c r="W29" s="1355"/>
      <c r="X29" s="1353" t="s">
        <v>123</v>
      </c>
      <c r="Y29" s="1354"/>
      <c r="Z29" s="1355"/>
      <c r="AA29" s="55"/>
      <c r="AB29" s="1383" t="s">
        <v>124</v>
      </c>
      <c r="AC29" s="1384"/>
      <c r="AD29" s="1384"/>
      <c r="AE29" s="1384"/>
      <c r="AF29" s="1384"/>
      <c r="AG29" s="1384"/>
      <c r="AH29" s="1385"/>
      <c r="AI29" s="1353" t="s">
        <v>384</v>
      </c>
      <c r="AJ29" s="1354"/>
      <c r="AK29" s="1355"/>
      <c r="AL29" s="1444" t="s">
        <v>125</v>
      </c>
      <c r="AM29" s="1445"/>
      <c r="AN29" s="1446"/>
      <c r="AO29" s="55"/>
      <c r="AP29" s="1374" t="s">
        <v>126</v>
      </c>
      <c r="AQ29" s="1375"/>
      <c r="AR29" s="1375"/>
      <c r="AS29" s="1376"/>
      <c r="AT29" s="1362" t="s">
        <v>127</v>
      </c>
      <c r="AU29" s="1363"/>
      <c r="AV29" s="1363"/>
      <c r="AW29" s="1363"/>
      <c r="AX29" s="1364"/>
      <c r="AY29" s="1472" t="s">
        <v>384</v>
      </c>
      <c r="AZ29" s="1473"/>
      <c r="BA29" s="1473"/>
      <c r="BB29" s="1474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</row>
    <row r="30" spans="2:76" s="14" customFormat="1" ht="18.75" customHeight="1">
      <c r="B30" s="1452"/>
      <c r="C30" s="1453"/>
      <c r="D30" s="1456"/>
      <c r="E30" s="1457"/>
      <c r="F30" s="1457"/>
      <c r="G30" s="1458"/>
      <c r="H30" s="1462"/>
      <c r="I30" s="1463"/>
      <c r="J30" s="1464"/>
      <c r="K30" s="1356"/>
      <c r="L30" s="1357"/>
      <c r="M30" s="1357"/>
      <c r="N30" s="1358"/>
      <c r="O30" s="1356"/>
      <c r="P30" s="1357"/>
      <c r="Q30" s="1358"/>
      <c r="R30" s="1356"/>
      <c r="S30" s="1357"/>
      <c r="T30" s="1358"/>
      <c r="U30" s="1356"/>
      <c r="V30" s="1357"/>
      <c r="W30" s="1358"/>
      <c r="X30" s="1356"/>
      <c r="Y30" s="1357"/>
      <c r="Z30" s="1358"/>
      <c r="AA30" s="33"/>
      <c r="AB30" s="1386"/>
      <c r="AC30" s="1387"/>
      <c r="AD30" s="1387"/>
      <c r="AE30" s="1387"/>
      <c r="AF30" s="1387"/>
      <c r="AG30" s="1387"/>
      <c r="AH30" s="1388"/>
      <c r="AI30" s="1359"/>
      <c r="AJ30" s="1360"/>
      <c r="AK30" s="1361"/>
      <c r="AL30" s="1447"/>
      <c r="AM30" s="1448"/>
      <c r="AN30" s="1449"/>
      <c r="AO30" s="33"/>
      <c r="AP30" s="1377"/>
      <c r="AQ30" s="1378"/>
      <c r="AR30" s="1378"/>
      <c r="AS30" s="1379"/>
      <c r="AT30" s="1365"/>
      <c r="AU30" s="1366"/>
      <c r="AV30" s="1366"/>
      <c r="AW30" s="1366"/>
      <c r="AX30" s="1367"/>
      <c r="AY30" s="1475"/>
      <c r="AZ30" s="1476"/>
      <c r="BA30" s="1476"/>
      <c r="BB30" s="1477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</row>
    <row r="31" spans="2:76" s="14" customFormat="1" ht="57" customHeight="1">
      <c r="B31" s="1454"/>
      <c r="C31" s="1455"/>
      <c r="D31" s="1447"/>
      <c r="E31" s="1448"/>
      <c r="F31" s="1448"/>
      <c r="G31" s="1449"/>
      <c r="H31" s="1465"/>
      <c r="I31" s="1466"/>
      <c r="J31" s="1467"/>
      <c r="K31" s="1359"/>
      <c r="L31" s="1360"/>
      <c r="M31" s="1360"/>
      <c r="N31" s="1361"/>
      <c r="O31" s="1359"/>
      <c r="P31" s="1360"/>
      <c r="Q31" s="1361"/>
      <c r="R31" s="1359"/>
      <c r="S31" s="1360"/>
      <c r="T31" s="1361"/>
      <c r="U31" s="1359"/>
      <c r="V31" s="1360"/>
      <c r="W31" s="1361"/>
      <c r="X31" s="1359"/>
      <c r="Y31" s="1360"/>
      <c r="Z31" s="1361"/>
      <c r="AA31" s="33"/>
      <c r="AB31" s="1481" t="s">
        <v>134</v>
      </c>
      <c r="AC31" s="1482"/>
      <c r="AD31" s="1482"/>
      <c r="AE31" s="1482"/>
      <c r="AF31" s="1482"/>
      <c r="AG31" s="1482"/>
      <c r="AH31" s="1483"/>
      <c r="AI31" s="1371" t="s">
        <v>359</v>
      </c>
      <c r="AJ31" s="1372"/>
      <c r="AK31" s="1373"/>
      <c r="AL31" s="1334">
        <v>2</v>
      </c>
      <c r="AM31" s="1335"/>
      <c r="AN31" s="1336"/>
      <c r="AO31" s="33"/>
      <c r="AP31" s="1377"/>
      <c r="AQ31" s="1378"/>
      <c r="AR31" s="1378"/>
      <c r="AS31" s="1379"/>
      <c r="AT31" s="1365"/>
      <c r="AU31" s="1366"/>
      <c r="AV31" s="1366"/>
      <c r="AW31" s="1366"/>
      <c r="AX31" s="1367"/>
      <c r="AY31" s="1475"/>
      <c r="AZ31" s="1476"/>
      <c r="BA31" s="1476"/>
      <c r="BB31" s="1477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</row>
    <row r="32" spans="2:76" s="14" customFormat="1" ht="23.25" customHeight="1">
      <c r="B32" s="1468">
        <v>1</v>
      </c>
      <c r="C32" s="1469"/>
      <c r="D32" s="1470">
        <v>34</v>
      </c>
      <c r="E32" s="1471"/>
      <c r="F32" s="1471"/>
      <c r="G32" s="1469"/>
      <c r="H32" s="1470">
        <v>6</v>
      </c>
      <c r="I32" s="1471"/>
      <c r="J32" s="1469"/>
      <c r="K32" s="1470"/>
      <c r="L32" s="1471"/>
      <c r="M32" s="1471"/>
      <c r="N32" s="1469"/>
      <c r="O32" s="1470"/>
      <c r="P32" s="1471"/>
      <c r="Q32" s="1469"/>
      <c r="R32" s="1318"/>
      <c r="S32" s="1319"/>
      <c r="T32" s="1320"/>
      <c r="U32" s="1349">
        <v>12</v>
      </c>
      <c r="V32" s="1350"/>
      <c r="W32" s="1351"/>
      <c r="X32" s="1349">
        <v>52</v>
      </c>
      <c r="Y32" s="1350"/>
      <c r="Z32" s="1352"/>
      <c r="AA32" s="33"/>
      <c r="AB32" s="1337" t="s">
        <v>137</v>
      </c>
      <c r="AC32" s="1338"/>
      <c r="AD32" s="1338"/>
      <c r="AE32" s="1338"/>
      <c r="AF32" s="1338"/>
      <c r="AG32" s="1338"/>
      <c r="AH32" s="1339"/>
      <c r="AI32" s="1343" t="s">
        <v>361</v>
      </c>
      <c r="AJ32" s="1344"/>
      <c r="AK32" s="1345"/>
      <c r="AL32" s="1343">
        <v>3</v>
      </c>
      <c r="AM32" s="1344"/>
      <c r="AN32" s="1345"/>
      <c r="AO32" s="33"/>
      <c r="AP32" s="1380"/>
      <c r="AQ32" s="1381"/>
      <c r="AR32" s="1381"/>
      <c r="AS32" s="1382"/>
      <c r="AT32" s="1368"/>
      <c r="AU32" s="1369"/>
      <c r="AV32" s="1369"/>
      <c r="AW32" s="1369"/>
      <c r="AX32" s="1370"/>
      <c r="AY32" s="1478"/>
      <c r="AZ32" s="1479"/>
      <c r="BA32" s="1479"/>
      <c r="BB32" s="1480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</row>
    <row r="33" spans="2:76" s="14" customFormat="1" ht="18.75" customHeight="1">
      <c r="B33" s="1307">
        <v>2</v>
      </c>
      <c r="C33" s="1303"/>
      <c r="D33" s="1301">
        <v>34</v>
      </c>
      <c r="E33" s="1302"/>
      <c r="F33" s="1302"/>
      <c r="G33" s="1303"/>
      <c r="H33" s="1301">
        <v>6</v>
      </c>
      <c r="I33" s="1302"/>
      <c r="J33" s="1303"/>
      <c r="K33" s="1301">
        <v>2</v>
      </c>
      <c r="L33" s="1302"/>
      <c r="M33" s="1302"/>
      <c r="N33" s="1303"/>
      <c r="O33" s="1301"/>
      <c r="P33" s="1302"/>
      <c r="Q33" s="1303"/>
      <c r="R33" s="1318"/>
      <c r="S33" s="1319"/>
      <c r="T33" s="1320"/>
      <c r="U33" s="1311">
        <v>10</v>
      </c>
      <c r="V33" s="1312"/>
      <c r="W33" s="1313"/>
      <c r="X33" s="1311">
        <v>52</v>
      </c>
      <c r="Y33" s="1312"/>
      <c r="Z33" s="1317"/>
      <c r="AA33" s="33"/>
      <c r="AB33" s="1340"/>
      <c r="AC33" s="1341"/>
      <c r="AD33" s="1341"/>
      <c r="AE33" s="1341"/>
      <c r="AF33" s="1341"/>
      <c r="AG33" s="1341"/>
      <c r="AH33" s="1342"/>
      <c r="AI33" s="1346"/>
      <c r="AJ33" s="1347"/>
      <c r="AK33" s="1348"/>
      <c r="AL33" s="1346"/>
      <c r="AM33" s="1347"/>
      <c r="AN33" s="1348"/>
      <c r="AO33" s="33"/>
      <c r="AP33" s="1389" t="s">
        <v>33</v>
      </c>
      <c r="AQ33" s="1390"/>
      <c r="AR33" s="1390"/>
      <c r="AS33" s="1391"/>
      <c r="AT33" s="1398" t="s">
        <v>129</v>
      </c>
      <c r="AU33" s="1399"/>
      <c r="AV33" s="1399"/>
      <c r="AW33" s="1399"/>
      <c r="AX33" s="1400"/>
      <c r="AY33" s="1398" t="s">
        <v>363</v>
      </c>
      <c r="AZ33" s="1399"/>
      <c r="BA33" s="1399"/>
      <c r="BB33" s="1400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</row>
    <row r="34" spans="2:76" s="14" customFormat="1" ht="22.5" customHeight="1">
      <c r="B34" s="1307">
        <v>3</v>
      </c>
      <c r="C34" s="1303"/>
      <c r="D34" s="1324">
        <v>34</v>
      </c>
      <c r="E34" s="1325"/>
      <c r="F34" s="1325"/>
      <c r="G34" s="1326"/>
      <c r="H34" s="1301">
        <v>6</v>
      </c>
      <c r="I34" s="1302"/>
      <c r="J34" s="1303"/>
      <c r="K34" s="1301">
        <v>3</v>
      </c>
      <c r="L34" s="1302"/>
      <c r="M34" s="1302"/>
      <c r="N34" s="1303"/>
      <c r="O34" s="1301"/>
      <c r="P34" s="1302"/>
      <c r="Q34" s="1303"/>
      <c r="R34" s="1318"/>
      <c r="S34" s="1319"/>
      <c r="T34" s="1320"/>
      <c r="U34" s="1311">
        <v>10</v>
      </c>
      <c r="V34" s="1312"/>
      <c r="W34" s="1313"/>
      <c r="X34" s="1311">
        <v>52</v>
      </c>
      <c r="Y34" s="1312"/>
      <c r="Z34" s="1317"/>
      <c r="AA34" s="33"/>
      <c r="AB34" s="1438" t="s">
        <v>128</v>
      </c>
      <c r="AC34" s="1439"/>
      <c r="AD34" s="1439"/>
      <c r="AE34" s="1439"/>
      <c r="AF34" s="1439"/>
      <c r="AG34" s="1439"/>
      <c r="AH34" s="1440"/>
      <c r="AI34" s="1343" t="s">
        <v>385</v>
      </c>
      <c r="AJ34" s="1344"/>
      <c r="AK34" s="1345"/>
      <c r="AL34" s="1343" t="s">
        <v>419</v>
      </c>
      <c r="AM34" s="1344"/>
      <c r="AN34" s="1345"/>
      <c r="AO34" s="33"/>
      <c r="AP34" s="1392"/>
      <c r="AQ34" s="1393"/>
      <c r="AR34" s="1393"/>
      <c r="AS34" s="1394"/>
      <c r="AT34" s="1401"/>
      <c r="AU34" s="1402"/>
      <c r="AV34" s="1402"/>
      <c r="AW34" s="1402"/>
      <c r="AX34" s="1403"/>
      <c r="AY34" s="1401"/>
      <c r="AZ34" s="1402"/>
      <c r="BA34" s="1402"/>
      <c r="BB34" s="1403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</row>
    <row r="35" spans="2:76" s="14" customFormat="1" ht="24.75" customHeight="1">
      <c r="B35" s="1307">
        <v>4</v>
      </c>
      <c r="C35" s="1303"/>
      <c r="D35" s="1304" t="s">
        <v>255</v>
      </c>
      <c r="E35" s="1305"/>
      <c r="F35" s="1305"/>
      <c r="G35" s="1306"/>
      <c r="H35" s="1301">
        <v>4</v>
      </c>
      <c r="I35" s="1302"/>
      <c r="J35" s="1303"/>
      <c r="K35" s="1311" t="s">
        <v>419</v>
      </c>
      <c r="L35" s="1312"/>
      <c r="M35" s="1312"/>
      <c r="N35" s="1313"/>
      <c r="O35" s="1321" t="s">
        <v>256</v>
      </c>
      <c r="P35" s="1322"/>
      <c r="Q35" s="1323"/>
      <c r="R35" s="1314">
        <v>1</v>
      </c>
      <c r="S35" s="1315"/>
      <c r="T35" s="1316"/>
      <c r="U35" s="1308" t="s">
        <v>261</v>
      </c>
      <c r="V35" s="1309"/>
      <c r="W35" s="1333"/>
      <c r="X35" s="1308" t="s">
        <v>258</v>
      </c>
      <c r="Y35" s="1309"/>
      <c r="Z35" s="1310"/>
      <c r="AA35" s="33"/>
      <c r="AB35" s="1441"/>
      <c r="AC35" s="1442"/>
      <c r="AD35" s="1442"/>
      <c r="AE35" s="1442"/>
      <c r="AF35" s="1442"/>
      <c r="AG35" s="1442"/>
      <c r="AH35" s="1443"/>
      <c r="AI35" s="1346"/>
      <c r="AJ35" s="1347"/>
      <c r="AK35" s="1348"/>
      <c r="AL35" s="1346"/>
      <c r="AM35" s="1347"/>
      <c r="AN35" s="1348"/>
      <c r="AO35" s="33"/>
      <c r="AP35" s="1395"/>
      <c r="AQ35" s="1396"/>
      <c r="AR35" s="1396"/>
      <c r="AS35" s="1397"/>
      <c r="AT35" s="1404"/>
      <c r="AU35" s="1405"/>
      <c r="AV35" s="1405"/>
      <c r="AW35" s="1405"/>
      <c r="AX35" s="1406"/>
      <c r="AY35" s="1404"/>
      <c r="AZ35" s="1405"/>
      <c r="BA35" s="1405"/>
      <c r="BB35" s="1406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</row>
    <row r="36" spans="2:76" s="14" customFormat="1" ht="18.75" customHeight="1">
      <c r="B36" s="1307" t="s">
        <v>8</v>
      </c>
      <c r="C36" s="1303"/>
      <c r="D36" s="1330" t="s">
        <v>416</v>
      </c>
      <c r="E36" s="1331"/>
      <c r="F36" s="1331"/>
      <c r="G36" s="1332"/>
      <c r="H36" s="1301">
        <v>22</v>
      </c>
      <c r="I36" s="1302"/>
      <c r="J36" s="1303"/>
      <c r="K36" s="1327" t="s">
        <v>420</v>
      </c>
      <c r="L36" s="1328"/>
      <c r="M36" s="1328"/>
      <c r="N36" s="1329"/>
      <c r="O36" s="1321" t="s">
        <v>256</v>
      </c>
      <c r="P36" s="1322"/>
      <c r="Q36" s="1323"/>
      <c r="R36" s="1314">
        <v>1</v>
      </c>
      <c r="S36" s="1315"/>
      <c r="T36" s="1316"/>
      <c r="U36" s="1311">
        <v>33</v>
      </c>
      <c r="V36" s="1312"/>
      <c r="W36" s="1313"/>
      <c r="X36" s="1308" t="s">
        <v>138</v>
      </c>
      <c r="Y36" s="1309"/>
      <c r="Z36" s="1310"/>
      <c r="AA36" s="33"/>
      <c r="AB36" s="1488" t="s">
        <v>33</v>
      </c>
      <c r="AC36" s="1488"/>
      <c r="AD36" s="1488"/>
      <c r="AE36" s="1488"/>
      <c r="AF36" s="1488"/>
      <c r="AG36" s="1488"/>
      <c r="AH36" s="1488"/>
      <c r="AI36" s="1334" t="s">
        <v>363</v>
      </c>
      <c r="AJ36" s="1335"/>
      <c r="AK36" s="1336"/>
      <c r="AL36" s="1334" t="s">
        <v>256</v>
      </c>
      <c r="AM36" s="1335"/>
      <c r="AN36" s="1336"/>
      <c r="AO36" s="33"/>
      <c r="AP36" s="1393"/>
      <c r="AQ36" s="1393"/>
      <c r="AR36" s="1393"/>
      <c r="AS36" s="1393"/>
      <c r="AT36" s="1402"/>
      <c r="AU36" s="1402"/>
      <c r="AV36" s="1402"/>
      <c r="AW36" s="1402"/>
      <c r="AX36" s="1402"/>
      <c r="AY36" s="1402"/>
      <c r="AZ36" s="1402"/>
      <c r="BA36" s="1402"/>
      <c r="BB36" s="1402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</row>
    <row r="37" spans="2:76" s="14" customFormat="1" ht="60" customHeight="1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1489"/>
      <c r="AQ37" s="1489"/>
      <c r="AR37" s="1489"/>
      <c r="AS37" s="1489"/>
      <c r="AT37" s="1487"/>
      <c r="AU37" s="1487"/>
      <c r="AV37" s="1487"/>
      <c r="AW37" s="1487"/>
      <c r="AX37" s="1487"/>
      <c r="AY37" s="1487"/>
      <c r="AZ37" s="1487"/>
      <c r="BA37" s="1487"/>
      <c r="BB37" s="1487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</row>
    <row r="38" spans="2:76" s="14" customFormat="1" ht="20.25" customHeight="1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487"/>
      <c r="AQ38" s="1487"/>
      <c r="AR38" s="1487"/>
      <c r="AS38" s="1487"/>
      <c r="AT38" s="1487"/>
      <c r="AU38" s="1487"/>
      <c r="AV38" s="1487"/>
      <c r="AW38" s="1487"/>
      <c r="AX38" s="1487"/>
      <c r="AY38" s="1487"/>
      <c r="AZ38" s="1487"/>
      <c r="BA38" s="1487"/>
      <c r="BB38" s="1487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</row>
    <row r="39" spans="2:76" s="14" customFormat="1" ht="18.75" customHeight="1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</row>
    <row r="40" spans="2:76" s="14" customFormat="1" ht="18.7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</row>
    <row r="41" spans="2:76" s="14" customFormat="1" ht="18.7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</row>
    <row r="42" spans="2:76" ht="15.75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</row>
    <row r="43" spans="2:76" ht="15.75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</row>
    <row r="44" spans="2:76" ht="15.75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</row>
    <row r="45" spans="2:76" ht="15.75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</row>
    <row r="46" spans="2:76" ht="15.75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</row>
    <row r="47" spans="2:76" ht="15.75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</row>
    <row r="48" spans="2:76" ht="15.75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</row>
    <row r="49" spans="2:76" ht="15.75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</row>
    <row r="50" spans="2:76" ht="15.75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</row>
    <row r="51" spans="2:76" ht="15.75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</row>
    <row r="52" spans="2:76" ht="15.75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</row>
    <row r="53" spans="2:76" ht="15.75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</row>
    <row r="54" spans="2:76" ht="15.7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</row>
    <row r="55" spans="2:76" ht="15.75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</row>
    <row r="56" spans="2:76" ht="15.75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</row>
    <row r="57" spans="2:76" ht="15.75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</row>
  </sheetData>
  <sheetProtection selectLockedCells="1" selectUnlockedCells="1"/>
  <mergeCells count="107">
    <mergeCell ref="AY29:BB32"/>
    <mergeCell ref="AB31:AH31"/>
    <mergeCell ref="AT22:AX22"/>
    <mergeCell ref="AT36:AX38"/>
    <mergeCell ref="AY36:BB38"/>
    <mergeCell ref="AB36:AH36"/>
    <mergeCell ref="AI36:AK36"/>
    <mergeCell ref="AL36:AN36"/>
    <mergeCell ref="AP36:AS38"/>
    <mergeCell ref="B24:AV24"/>
    <mergeCell ref="H32:J32"/>
    <mergeCell ref="K32:N32"/>
    <mergeCell ref="X29:Z31"/>
    <mergeCell ref="O33:Q33"/>
    <mergeCell ref="U33:W33"/>
    <mergeCell ref="R33:T33"/>
    <mergeCell ref="O32:Q32"/>
    <mergeCell ref="R32:T32"/>
    <mergeCell ref="R29:T31"/>
    <mergeCell ref="AY33:BB35"/>
    <mergeCell ref="AB34:AH35"/>
    <mergeCell ref="AL29:AN30"/>
    <mergeCell ref="B29:C31"/>
    <mergeCell ref="D29:G31"/>
    <mergeCell ref="H29:J31"/>
    <mergeCell ref="K29:N31"/>
    <mergeCell ref="O29:Q31"/>
    <mergeCell ref="B32:C32"/>
    <mergeCell ref="D32:G32"/>
    <mergeCell ref="AP2:BB4"/>
    <mergeCell ref="Q2:AO2"/>
    <mergeCell ref="B2:P2"/>
    <mergeCell ref="B4:P4"/>
    <mergeCell ref="Q4:AO4"/>
    <mergeCell ref="B3:P3"/>
    <mergeCell ref="B17:B18"/>
    <mergeCell ref="B8:P8"/>
    <mergeCell ref="O17:S17"/>
    <mergeCell ref="B15:BB15"/>
    <mergeCell ref="AG17:AJ17"/>
    <mergeCell ref="AO8:BB8"/>
    <mergeCell ref="AP17:AS17"/>
    <mergeCell ref="Y17:AB17"/>
    <mergeCell ref="AY17:BB17"/>
    <mergeCell ref="AT17:AX17"/>
    <mergeCell ref="Q11:AK11"/>
    <mergeCell ref="B5:P5"/>
    <mergeCell ref="AO5:BB6"/>
    <mergeCell ref="AP7:BB7"/>
    <mergeCell ref="Q9:AB9"/>
    <mergeCell ref="Q10:AL10"/>
    <mergeCell ref="Q8:AN8"/>
    <mergeCell ref="AK17:AO17"/>
    <mergeCell ref="B7:P7"/>
    <mergeCell ref="C17:F17"/>
    <mergeCell ref="K17:N17"/>
    <mergeCell ref="G17:J17"/>
    <mergeCell ref="Q12:AN12"/>
    <mergeCell ref="T17:X17"/>
    <mergeCell ref="AC17:AF17"/>
    <mergeCell ref="Q7:AO7"/>
    <mergeCell ref="AO10:BB11"/>
    <mergeCell ref="AT29:AX32"/>
    <mergeCell ref="AI31:AK31"/>
    <mergeCell ref="AP29:AS32"/>
    <mergeCell ref="AB29:AH30"/>
    <mergeCell ref="AI29:AK30"/>
    <mergeCell ref="AL32:AN33"/>
    <mergeCell ref="AP33:AS35"/>
    <mergeCell ref="AT33:AX35"/>
    <mergeCell ref="U35:W35"/>
    <mergeCell ref="AL31:AN31"/>
    <mergeCell ref="AB32:AH33"/>
    <mergeCell ref="AI32:AK33"/>
    <mergeCell ref="U32:W32"/>
    <mergeCell ref="X32:Z32"/>
    <mergeCell ref="AI34:AK35"/>
    <mergeCell ref="AL34:AN35"/>
    <mergeCell ref="X33:Z33"/>
    <mergeCell ref="U29:W31"/>
    <mergeCell ref="B36:C36"/>
    <mergeCell ref="D34:G34"/>
    <mergeCell ref="K36:N36"/>
    <mergeCell ref="O36:Q36"/>
    <mergeCell ref="K35:N35"/>
    <mergeCell ref="D36:G36"/>
    <mergeCell ref="H36:J36"/>
    <mergeCell ref="H35:J35"/>
    <mergeCell ref="B34:C34"/>
    <mergeCell ref="B35:C35"/>
    <mergeCell ref="X36:Z36"/>
    <mergeCell ref="O34:Q34"/>
    <mergeCell ref="U36:W36"/>
    <mergeCell ref="R36:T36"/>
    <mergeCell ref="X34:Z34"/>
    <mergeCell ref="R34:T34"/>
    <mergeCell ref="X35:Z35"/>
    <mergeCell ref="O35:Q35"/>
    <mergeCell ref="R35:T35"/>
    <mergeCell ref="U34:W34"/>
    <mergeCell ref="D33:G33"/>
    <mergeCell ref="D35:G35"/>
    <mergeCell ref="B33:C33"/>
    <mergeCell ref="K33:N33"/>
    <mergeCell ref="H33:J33"/>
    <mergeCell ref="H34:J34"/>
    <mergeCell ref="K34:N34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3"/>
  <sheetViews>
    <sheetView tabSelected="1" view="pageBreakPreview" zoomScale="80" zoomScaleNormal="66" zoomScaleSheetLayoutView="80" zoomScalePageLayoutView="0" workbookViewId="0" topLeftCell="A1">
      <pane xSplit="2" ySplit="10" topLeftCell="C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40" sqref="C40"/>
    </sheetView>
  </sheetViews>
  <sheetFormatPr defaultColWidth="9.140625" defaultRowHeight="15"/>
  <cols>
    <col min="1" max="1" width="10.7109375" style="2441" customWidth="1"/>
    <col min="2" max="2" width="58.421875" style="2442" customWidth="1"/>
    <col min="3" max="3" width="5.57421875" style="2442" customWidth="1"/>
    <col min="4" max="4" width="11.7109375" style="2442" customWidth="1"/>
    <col min="5" max="5" width="5.8515625" style="2442" customWidth="1"/>
    <col min="6" max="6" width="4.57421875" style="2442" customWidth="1"/>
    <col min="7" max="7" width="11.140625" style="2442" customWidth="1"/>
    <col min="8" max="10" width="10.00390625" style="2442" customWidth="1"/>
    <col min="11" max="11" width="9.7109375" style="2442" bestFit="1" customWidth="1"/>
    <col min="12" max="12" width="10.00390625" style="2442" customWidth="1"/>
    <col min="13" max="13" width="10.421875" style="2442" customWidth="1"/>
    <col min="14" max="14" width="5.28125" style="2442" bestFit="1" customWidth="1"/>
    <col min="15" max="15" width="5.7109375" style="2442" customWidth="1"/>
    <col min="16" max="17" width="5.28125" style="2442" bestFit="1" customWidth="1"/>
    <col min="18" max="18" width="5.7109375" style="2442" bestFit="1" customWidth="1"/>
    <col min="19" max="19" width="5.28125" style="2442" bestFit="1" customWidth="1"/>
    <col min="20" max="20" width="6.421875" style="2442" customWidth="1"/>
    <col min="21" max="24" width="6.421875" style="2442" bestFit="1" customWidth="1"/>
    <col min="25" max="25" width="6.421875" style="2442" customWidth="1"/>
    <col min="26" max="26" width="9.140625" style="1194" customWidth="1"/>
    <col min="27" max="16384" width="9.140625" style="56" customWidth="1"/>
  </cols>
  <sheetData>
    <row r="1" spans="1:25" ht="19.5" thickBot="1">
      <c r="A1" s="1712" t="s">
        <v>399</v>
      </c>
      <c r="B1" s="1713"/>
      <c r="C1" s="1713"/>
      <c r="D1" s="1713"/>
      <c r="E1" s="1713"/>
      <c r="F1" s="1713"/>
      <c r="G1" s="1713"/>
      <c r="H1" s="1713"/>
      <c r="I1" s="1713"/>
      <c r="J1" s="1713"/>
      <c r="K1" s="1713"/>
      <c r="L1" s="1713"/>
      <c r="M1" s="1713"/>
      <c r="N1" s="1713"/>
      <c r="O1" s="1713"/>
      <c r="P1" s="1713"/>
      <c r="Q1" s="1713"/>
      <c r="R1" s="1713"/>
      <c r="S1" s="1713"/>
      <c r="T1" s="1713"/>
      <c r="U1" s="1713"/>
      <c r="V1" s="1713"/>
      <c r="W1" s="1713"/>
      <c r="X1" s="1713"/>
      <c r="Y1" s="1713"/>
    </row>
    <row r="2" spans="1:25" ht="15.75" customHeight="1">
      <c r="A2" s="1714" t="s">
        <v>4</v>
      </c>
      <c r="B2" s="1715" t="s">
        <v>5</v>
      </c>
      <c r="C2" s="1716" t="s">
        <v>355</v>
      </c>
      <c r="D2" s="1717"/>
      <c r="E2" s="1718" t="s">
        <v>80</v>
      </c>
      <c r="F2" s="1719" t="s">
        <v>148</v>
      </c>
      <c r="G2" s="1720" t="s">
        <v>81</v>
      </c>
      <c r="H2" s="1721" t="s">
        <v>82</v>
      </c>
      <c r="I2" s="1722"/>
      <c r="J2" s="1722"/>
      <c r="K2" s="1722"/>
      <c r="L2" s="1722"/>
      <c r="M2" s="1722"/>
      <c r="N2" s="1723" t="s">
        <v>83</v>
      </c>
      <c r="O2" s="1724"/>
      <c r="P2" s="1724"/>
      <c r="Q2" s="1724"/>
      <c r="R2" s="1724"/>
      <c r="S2" s="1724"/>
      <c r="T2" s="1724"/>
      <c r="U2" s="1724"/>
      <c r="V2" s="1724"/>
      <c r="W2" s="1724"/>
      <c r="X2" s="1724"/>
      <c r="Y2" s="1724"/>
    </row>
    <row r="3" spans="1:25" ht="16.5" thickBot="1">
      <c r="A3" s="1725"/>
      <c r="B3" s="1726"/>
      <c r="C3" s="1727"/>
      <c r="D3" s="1728"/>
      <c r="E3" s="1729"/>
      <c r="F3" s="1730"/>
      <c r="G3" s="1731"/>
      <c r="H3" s="1732" t="s">
        <v>6</v>
      </c>
      <c r="I3" s="1733" t="s">
        <v>7</v>
      </c>
      <c r="J3" s="1734"/>
      <c r="K3" s="1734"/>
      <c r="L3" s="1735"/>
      <c r="M3" s="1736" t="s">
        <v>84</v>
      </c>
      <c r="N3" s="1737"/>
      <c r="O3" s="1738"/>
      <c r="P3" s="1738"/>
      <c r="Q3" s="1738"/>
      <c r="R3" s="1738"/>
      <c r="S3" s="1738"/>
      <c r="T3" s="1738"/>
      <c r="U3" s="1738"/>
      <c r="V3" s="1738"/>
      <c r="W3" s="1738"/>
      <c r="X3" s="1738"/>
      <c r="Y3" s="1738"/>
    </row>
    <row r="4" spans="1:25" ht="15.75">
      <c r="A4" s="1725"/>
      <c r="B4" s="1726"/>
      <c r="C4" s="1732" t="s">
        <v>85</v>
      </c>
      <c r="D4" s="1739" t="s">
        <v>86</v>
      </c>
      <c r="E4" s="1729"/>
      <c r="F4" s="1730"/>
      <c r="G4" s="1731"/>
      <c r="H4" s="1740"/>
      <c r="I4" s="1739" t="s">
        <v>8</v>
      </c>
      <c r="J4" s="1739" t="s">
        <v>9</v>
      </c>
      <c r="K4" s="1739" t="s">
        <v>10</v>
      </c>
      <c r="L4" s="1739" t="s">
        <v>11</v>
      </c>
      <c r="M4" s="1741"/>
      <c r="N4" s="1742" t="s">
        <v>12</v>
      </c>
      <c r="O4" s="1743"/>
      <c r="P4" s="1744"/>
      <c r="Q4" s="1742" t="s">
        <v>13</v>
      </c>
      <c r="R4" s="1743"/>
      <c r="S4" s="1744"/>
      <c r="T4" s="1742" t="s">
        <v>14</v>
      </c>
      <c r="U4" s="1743"/>
      <c r="V4" s="1744"/>
      <c r="W4" s="1742" t="s">
        <v>15</v>
      </c>
      <c r="X4" s="1743"/>
      <c r="Y4" s="1744"/>
    </row>
    <row r="5" spans="1:25" ht="16.5" thickBot="1">
      <c r="A5" s="1725"/>
      <c r="B5" s="1726"/>
      <c r="C5" s="1740"/>
      <c r="D5" s="1729"/>
      <c r="E5" s="1729"/>
      <c r="F5" s="1730"/>
      <c r="G5" s="1731"/>
      <c r="H5" s="1740"/>
      <c r="I5" s="1729"/>
      <c r="J5" s="1729"/>
      <c r="K5" s="1729"/>
      <c r="L5" s="1729"/>
      <c r="M5" s="1741"/>
      <c r="N5" s="1745">
        <v>1</v>
      </c>
      <c r="O5" s="1746" t="s">
        <v>356</v>
      </c>
      <c r="P5" s="1747" t="s">
        <v>357</v>
      </c>
      <c r="Q5" s="1745">
        <v>3</v>
      </c>
      <c r="R5" s="1746" t="s">
        <v>358</v>
      </c>
      <c r="S5" s="1748" t="s">
        <v>359</v>
      </c>
      <c r="T5" s="1749">
        <v>5</v>
      </c>
      <c r="U5" s="1746" t="s">
        <v>360</v>
      </c>
      <c r="V5" s="1748" t="s">
        <v>361</v>
      </c>
      <c r="W5" s="1745">
        <v>7</v>
      </c>
      <c r="X5" s="1746" t="s">
        <v>362</v>
      </c>
      <c r="Y5" s="1748" t="s">
        <v>363</v>
      </c>
    </row>
    <row r="6" spans="1:25" ht="15.75">
      <c r="A6" s="1725"/>
      <c r="B6" s="1726"/>
      <c r="C6" s="1740"/>
      <c r="D6" s="1729"/>
      <c r="E6" s="1729"/>
      <c r="F6" s="1730"/>
      <c r="G6" s="1731"/>
      <c r="H6" s="1740"/>
      <c r="I6" s="1729"/>
      <c r="J6" s="1729"/>
      <c r="K6" s="1729"/>
      <c r="L6" s="1729"/>
      <c r="M6" s="1741"/>
      <c r="N6" s="1750" t="s">
        <v>87</v>
      </c>
      <c r="O6" s="1750"/>
      <c r="P6" s="1750"/>
      <c r="Q6" s="1750"/>
      <c r="R6" s="1750"/>
      <c r="S6" s="1750"/>
      <c r="T6" s="1750"/>
      <c r="U6" s="1750"/>
      <c r="V6" s="1750"/>
      <c r="W6" s="1750"/>
      <c r="X6" s="1750"/>
      <c r="Y6" s="1751"/>
    </row>
    <row r="7" spans="1:25" ht="16.5" thickBot="1">
      <c r="A7" s="1752"/>
      <c r="B7" s="1753"/>
      <c r="C7" s="1754"/>
      <c r="D7" s="1755"/>
      <c r="E7" s="1755"/>
      <c r="F7" s="1756"/>
      <c r="G7" s="1757"/>
      <c r="H7" s="1754"/>
      <c r="I7" s="1755"/>
      <c r="J7" s="1755"/>
      <c r="K7" s="1755"/>
      <c r="L7" s="1755"/>
      <c r="M7" s="1758"/>
      <c r="N7" s="1749">
        <v>15</v>
      </c>
      <c r="O7" s="1746">
        <v>9</v>
      </c>
      <c r="P7" s="1748">
        <v>9</v>
      </c>
      <c r="Q7" s="1749">
        <v>15</v>
      </c>
      <c r="R7" s="1746">
        <v>9</v>
      </c>
      <c r="S7" s="1748">
        <v>9</v>
      </c>
      <c r="T7" s="1749">
        <v>15</v>
      </c>
      <c r="U7" s="1746">
        <v>9</v>
      </c>
      <c r="V7" s="1748">
        <v>9</v>
      </c>
      <c r="W7" s="1749">
        <v>15</v>
      </c>
      <c r="X7" s="1746">
        <v>9</v>
      </c>
      <c r="Y7" s="1748">
        <v>7</v>
      </c>
    </row>
    <row r="8" spans="1:25" ht="16.5" thickBot="1">
      <c r="A8" s="1759">
        <v>1</v>
      </c>
      <c r="B8" s="1760">
        <v>2</v>
      </c>
      <c r="C8" s="1761">
        <v>3</v>
      </c>
      <c r="D8" s="1760">
        <v>4</v>
      </c>
      <c r="E8" s="1760">
        <v>5</v>
      </c>
      <c r="F8" s="1760">
        <v>6</v>
      </c>
      <c r="G8" s="1760">
        <v>7</v>
      </c>
      <c r="H8" s="1760">
        <v>8</v>
      </c>
      <c r="I8" s="1760">
        <v>9</v>
      </c>
      <c r="J8" s="1760">
        <v>10</v>
      </c>
      <c r="K8" s="1760">
        <v>11</v>
      </c>
      <c r="L8" s="1760">
        <v>12</v>
      </c>
      <c r="M8" s="1761">
        <v>14</v>
      </c>
      <c r="N8" s="1762">
        <v>15</v>
      </c>
      <c r="O8" s="1763">
        <v>16</v>
      </c>
      <c r="P8" s="1764">
        <v>17</v>
      </c>
      <c r="Q8" s="1762">
        <v>18</v>
      </c>
      <c r="R8" s="1763">
        <v>19</v>
      </c>
      <c r="S8" s="1764">
        <v>20</v>
      </c>
      <c r="T8" s="1762">
        <v>21</v>
      </c>
      <c r="U8" s="1763">
        <v>22</v>
      </c>
      <c r="V8" s="1764">
        <v>23</v>
      </c>
      <c r="W8" s="1762">
        <v>24</v>
      </c>
      <c r="X8" s="1763">
        <v>25</v>
      </c>
      <c r="Y8" s="1764">
        <v>26</v>
      </c>
    </row>
    <row r="9" spans="1:25" ht="15.75">
      <c r="A9" s="1765" t="s">
        <v>253</v>
      </c>
      <c r="B9" s="1766"/>
      <c r="C9" s="1766"/>
      <c r="D9" s="1766"/>
      <c r="E9" s="1766"/>
      <c r="F9" s="1766"/>
      <c r="G9" s="1766"/>
      <c r="H9" s="1766"/>
      <c r="I9" s="1766"/>
      <c r="J9" s="1766"/>
      <c r="K9" s="1766"/>
      <c r="L9" s="1766"/>
      <c r="M9" s="1766"/>
      <c r="N9" s="1766"/>
      <c r="O9" s="1766"/>
      <c r="P9" s="1766"/>
      <c r="Q9" s="1766"/>
      <c r="R9" s="1766"/>
      <c r="S9" s="1766"/>
      <c r="T9" s="1766"/>
      <c r="U9" s="1766"/>
      <c r="V9" s="1766"/>
      <c r="W9" s="1766"/>
      <c r="X9" s="1766"/>
      <c r="Y9" s="1766"/>
    </row>
    <row r="10" spans="1:25" ht="16.5" thickBot="1">
      <c r="A10" s="1767" t="s">
        <v>88</v>
      </c>
      <c r="B10" s="1768"/>
      <c r="C10" s="1768"/>
      <c r="D10" s="1768"/>
      <c r="E10" s="1768"/>
      <c r="F10" s="1768"/>
      <c r="G10" s="1768"/>
      <c r="H10" s="1768"/>
      <c r="I10" s="1768"/>
      <c r="J10" s="1768"/>
      <c r="K10" s="1768"/>
      <c r="L10" s="1768"/>
      <c r="M10" s="1768"/>
      <c r="N10" s="1768"/>
      <c r="O10" s="1768"/>
      <c r="P10" s="1768"/>
      <c r="Q10" s="1768"/>
      <c r="R10" s="1768"/>
      <c r="S10" s="1768"/>
      <c r="T10" s="1768"/>
      <c r="U10" s="1768"/>
      <c r="V10" s="1768"/>
      <c r="W10" s="1768"/>
      <c r="X10" s="1768"/>
      <c r="Y10" s="1768"/>
    </row>
    <row r="11" spans="1:26" s="357" customFormat="1" ht="15.75">
      <c r="A11" s="1769" t="s">
        <v>139</v>
      </c>
      <c r="B11" s="1770" t="s">
        <v>89</v>
      </c>
      <c r="C11" s="1771"/>
      <c r="D11" s="1772"/>
      <c r="E11" s="1772"/>
      <c r="F11" s="1773"/>
      <c r="G11" s="1774">
        <f aca="true" t="shared" si="0" ref="G11:L11">G12+G13+G14+G16</f>
        <v>6.5</v>
      </c>
      <c r="H11" s="1775">
        <f t="shared" si="0"/>
        <v>195</v>
      </c>
      <c r="I11" s="1775">
        <f t="shared" si="0"/>
        <v>82</v>
      </c>
      <c r="J11" s="1775">
        <f t="shared" si="0"/>
        <v>0</v>
      </c>
      <c r="K11" s="1775">
        <f t="shared" si="0"/>
        <v>0</v>
      </c>
      <c r="L11" s="1775">
        <f t="shared" si="0"/>
        <v>82</v>
      </c>
      <c r="M11" s="1775">
        <f>M12+M13+M14+M16</f>
        <v>113</v>
      </c>
      <c r="N11" s="1776"/>
      <c r="O11" s="1777"/>
      <c r="P11" s="1778"/>
      <c r="Q11" s="1776"/>
      <c r="R11" s="1777"/>
      <c r="S11" s="1778"/>
      <c r="T11" s="1776"/>
      <c r="U11" s="1777"/>
      <c r="V11" s="1778"/>
      <c r="W11" s="1779"/>
      <c r="X11" s="1777"/>
      <c r="Y11" s="1778"/>
      <c r="Z11" s="2454"/>
    </row>
    <row r="12" spans="1:26" s="357" customFormat="1" ht="15.75">
      <c r="A12" s="1780" t="s">
        <v>145</v>
      </c>
      <c r="B12" s="1781" t="s">
        <v>89</v>
      </c>
      <c r="C12" s="1782"/>
      <c r="D12" s="1783">
        <v>1</v>
      </c>
      <c r="E12" s="1783"/>
      <c r="F12" s="1784"/>
      <c r="G12" s="1785">
        <v>2</v>
      </c>
      <c r="H12" s="1786">
        <f aca="true" t="shared" si="1" ref="H12:H20">G12*30</f>
        <v>60</v>
      </c>
      <c r="I12" s="1787">
        <v>30</v>
      </c>
      <c r="J12" s="1787"/>
      <c r="K12" s="1787"/>
      <c r="L12" s="1787">
        <v>30</v>
      </c>
      <c r="M12" s="1788">
        <f aca="true" t="shared" si="2" ref="M12:M20">H12-I12</f>
        <v>30</v>
      </c>
      <c r="N12" s="1789">
        <v>2</v>
      </c>
      <c r="O12" s="1790"/>
      <c r="P12" s="1791"/>
      <c r="Q12" s="1792"/>
      <c r="R12" s="1790"/>
      <c r="S12" s="1791"/>
      <c r="T12" s="1792"/>
      <c r="U12" s="1790"/>
      <c r="V12" s="1791"/>
      <c r="W12" s="1793"/>
      <c r="X12" s="1790"/>
      <c r="Y12" s="1791"/>
      <c r="Z12" s="2454"/>
    </row>
    <row r="13" spans="1:26" s="363" customFormat="1" ht="15.75">
      <c r="A13" s="1794" t="s">
        <v>146</v>
      </c>
      <c r="B13" s="1795" t="s">
        <v>89</v>
      </c>
      <c r="C13" s="1793"/>
      <c r="D13" s="1796"/>
      <c r="E13" s="1797"/>
      <c r="F13" s="1798"/>
      <c r="G13" s="1799">
        <v>1.5</v>
      </c>
      <c r="H13" s="1786">
        <f t="shared" si="1"/>
        <v>45</v>
      </c>
      <c r="I13" s="1800">
        <f aca="true" t="shared" si="3" ref="I13:I20">J13+L13</f>
        <v>18</v>
      </c>
      <c r="J13" s="1800"/>
      <c r="K13" s="1800"/>
      <c r="L13" s="1800">
        <v>18</v>
      </c>
      <c r="M13" s="1801">
        <f t="shared" si="2"/>
        <v>27</v>
      </c>
      <c r="N13" s="1792"/>
      <c r="O13" s="1802">
        <f>ROUND(I13/$O$7,0)</f>
        <v>2</v>
      </c>
      <c r="P13" s="1791"/>
      <c r="Q13" s="1792"/>
      <c r="R13" s="1790"/>
      <c r="S13" s="1791"/>
      <c r="T13" s="1792"/>
      <c r="U13" s="1790"/>
      <c r="V13" s="1791"/>
      <c r="W13" s="1793"/>
      <c r="X13" s="1790"/>
      <c r="Y13" s="1791"/>
      <c r="Z13" s="2455"/>
    </row>
    <row r="14" spans="1:26" s="357" customFormat="1" ht="15.75">
      <c r="A14" s="1803" t="s">
        <v>147</v>
      </c>
      <c r="B14" s="1804" t="s">
        <v>89</v>
      </c>
      <c r="C14" s="1805" t="s">
        <v>357</v>
      </c>
      <c r="D14" s="1806"/>
      <c r="E14" s="1807"/>
      <c r="F14" s="1808"/>
      <c r="G14" s="1809">
        <v>1.5</v>
      </c>
      <c r="H14" s="1786">
        <f t="shared" si="1"/>
        <v>45</v>
      </c>
      <c r="I14" s="1810">
        <f t="shared" si="3"/>
        <v>18</v>
      </c>
      <c r="J14" s="1810"/>
      <c r="K14" s="1810"/>
      <c r="L14" s="1810">
        <v>18</v>
      </c>
      <c r="M14" s="1811">
        <f t="shared" si="2"/>
        <v>27</v>
      </c>
      <c r="N14" s="1812"/>
      <c r="O14" s="1813"/>
      <c r="P14" s="1814">
        <f>ROUND(I14/$P$7,0)</f>
        <v>2</v>
      </c>
      <c r="Q14" s="1812"/>
      <c r="R14" s="1813"/>
      <c r="S14" s="1815"/>
      <c r="T14" s="1812"/>
      <c r="U14" s="1813"/>
      <c r="V14" s="1815"/>
      <c r="W14" s="1816"/>
      <c r="X14" s="1817"/>
      <c r="Y14" s="1818"/>
      <c r="Z14" s="2454"/>
    </row>
    <row r="15" spans="1:26" s="357" customFormat="1" ht="15.75">
      <c r="A15" s="1819" t="s">
        <v>264</v>
      </c>
      <c r="B15" s="1820" t="s">
        <v>89</v>
      </c>
      <c r="C15" s="1790"/>
      <c r="D15" s="1821" t="s">
        <v>364</v>
      </c>
      <c r="E15" s="1821"/>
      <c r="F15" s="1822"/>
      <c r="G15" s="1799"/>
      <c r="H15" s="4"/>
      <c r="I15" s="1790"/>
      <c r="J15" s="1790"/>
      <c r="K15" s="1790"/>
      <c r="L15" s="1790"/>
      <c r="M15" s="1823"/>
      <c r="N15" s="1792"/>
      <c r="O15" s="1790"/>
      <c r="P15" s="1791"/>
      <c r="Q15" s="1792" t="s">
        <v>265</v>
      </c>
      <c r="R15" s="1790" t="s">
        <v>265</v>
      </c>
      <c r="S15" s="1791" t="s">
        <v>265</v>
      </c>
      <c r="T15" s="1792" t="s">
        <v>265</v>
      </c>
      <c r="U15" s="1790" t="s">
        <v>265</v>
      </c>
      <c r="V15" s="1791" t="s">
        <v>265</v>
      </c>
      <c r="W15" s="1793" t="s">
        <v>265</v>
      </c>
      <c r="X15" s="1790" t="s">
        <v>265</v>
      </c>
      <c r="Y15" s="1790"/>
      <c r="Z15" s="2454"/>
    </row>
    <row r="16" spans="1:26" s="357" customFormat="1" ht="16.5" thickBot="1">
      <c r="A16" s="1824" t="s">
        <v>264</v>
      </c>
      <c r="B16" s="1825" t="s">
        <v>89</v>
      </c>
      <c r="C16" s="1793"/>
      <c r="D16" s="1826" t="s">
        <v>363</v>
      </c>
      <c r="E16" s="1827"/>
      <c r="F16" s="1828"/>
      <c r="G16" s="1829">
        <v>1.5</v>
      </c>
      <c r="H16" s="1830">
        <v>45</v>
      </c>
      <c r="I16" s="1831">
        <v>16</v>
      </c>
      <c r="J16" s="1831"/>
      <c r="K16" s="1831"/>
      <c r="L16" s="1831">
        <v>16</v>
      </c>
      <c r="M16" s="1832">
        <f>H16-I16</f>
        <v>29</v>
      </c>
      <c r="N16" s="1792"/>
      <c r="O16" s="1793"/>
      <c r="P16" s="1830"/>
      <c r="Q16" s="1793"/>
      <c r="R16" s="1793"/>
      <c r="S16" s="1830"/>
      <c r="T16" s="1793"/>
      <c r="U16" s="1793"/>
      <c r="V16" s="1830"/>
      <c r="W16" s="1793"/>
      <c r="X16" s="1793"/>
      <c r="Y16" s="1833">
        <v>2</v>
      </c>
      <c r="Z16" s="2454"/>
    </row>
    <row r="17" spans="1:26" s="357" customFormat="1" ht="16.5" thickBot="1">
      <c r="A17" s="1834" t="s">
        <v>140</v>
      </c>
      <c r="B17" s="1835" t="s">
        <v>0</v>
      </c>
      <c r="C17" s="4">
        <v>1</v>
      </c>
      <c r="D17" s="1836"/>
      <c r="E17" s="1836"/>
      <c r="F17" s="1837"/>
      <c r="G17" s="1774">
        <v>4.5</v>
      </c>
      <c r="H17" s="1838">
        <f t="shared" si="1"/>
        <v>135</v>
      </c>
      <c r="I17" s="1839">
        <f t="shared" si="3"/>
        <v>45</v>
      </c>
      <c r="J17" s="1839">
        <v>30</v>
      </c>
      <c r="K17" s="1839"/>
      <c r="L17" s="1839">
        <v>15</v>
      </c>
      <c r="M17" s="1840">
        <f t="shared" si="2"/>
        <v>90</v>
      </c>
      <c r="N17" s="1789">
        <f>ROUND(I17/$N$7,0)</f>
        <v>3</v>
      </c>
      <c r="O17" s="1790"/>
      <c r="P17" s="1791"/>
      <c r="Q17" s="1792"/>
      <c r="R17" s="1790"/>
      <c r="S17" s="1791"/>
      <c r="T17" s="1792"/>
      <c r="U17" s="1790"/>
      <c r="V17" s="1791"/>
      <c r="W17" s="1793"/>
      <c r="X17" s="1841"/>
      <c r="Y17" s="1842"/>
      <c r="Z17" s="2454"/>
    </row>
    <row r="18" spans="1:26" s="997" customFormat="1" ht="16.5" thickBot="1">
      <c r="A18" s="1834" t="s">
        <v>141</v>
      </c>
      <c r="B18" s="1835" t="s">
        <v>71</v>
      </c>
      <c r="C18" s="4"/>
      <c r="D18" s="2068" t="s">
        <v>359</v>
      </c>
      <c r="E18" s="2068"/>
      <c r="F18" s="2456"/>
      <c r="G18" s="1774">
        <v>3</v>
      </c>
      <c r="H18" s="1838">
        <f t="shared" si="1"/>
        <v>90</v>
      </c>
      <c r="I18" s="1839">
        <f t="shared" si="3"/>
        <v>30</v>
      </c>
      <c r="J18" s="1839">
        <v>20</v>
      </c>
      <c r="K18" s="1839"/>
      <c r="L18" s="1839">
        <v>10</v>
      </c>
      <c r="M18" s="1840">
        <f t="shared" si="2"/>
        <v>60</v>
      </c>
      <c r="N18" s="1792"/>
      <c r="O18" s="1790"/>
      <c r="P18" s="2457"/>
      <c r="Q18" s="1792"/>
      <c r="R18" s="1790"/>
      <c r="S18" s="1814">
        <f>ROUND(I18/$S$7,0)</f>
        <v>3</v>
      </c>
      <c r="T18" s="1792"/>
      <c r="U18" s="1790"/>
      <c r="V18" s="1791"/>
      <c r="W18" s="1793"/>
      <c r="X18" s="1790"/>
      <c r="Y18" s="1791"/>
      <c r="Z18" s="2458"/>
    </row>
    <row r="19" spans="1:26" s="997" customFormat="1" ht="16.5" thickBot="1">
      <c r="A19" s="1834" t="s">
        <v>142</v>
      </c>
      <c r="B19" s="1966" t="s">
        <v>254</v>
      </c>
      <c r="C19" s="2459" t="s">
        <v>359</v>
      </c>
      <c r="D19" s="2068"/>
      <c r="E19" s="2068"/>
      <c r="F19" s="1840"/>
      <c r="G19" s="1774">
        <v>3</v>
      </c>
      <c r="H19" s="1838">
        <f t="shared" si="1"/>
        <v>90</v>
      </c>
      <c r="I19" s="2460">
        <f t="shared" si="3"/>
        <v>36</v>
      </c>
      <c r="J19" s="1839">
        <v>9</v>
      </c>
      <c r="K19" s="1839"/>
      <c r="L19" s="1968">
        <v>27</v>
      </c>
      <c r="M19" s="1840">
        <f t="shared" si="2"/>
        <v>54</v>
      </c>
      <c r="N19" s="1792"/>
      <c r="O19" s="1790"/>
      <c r="P19" s="1791"/>
      <c r="Q19" s="1792"/>
      <c r="R19" s="1790"/>
      <c r="S19" s="1814">
        <f>ROUND(I19/$S$7,0)</f>
        <v>4</v>
      </c>
      <c r="T19" s="1792"/>
      <c r="U19" s="1790"/>
      <c r="V19" s="1791"/>
      <c r="W19" s="1793"/>
      <c r="X19" s="1790"/>
      <c r="Y19" s="1791"/>
      <c r="Z19" s="2458"/>
    </row>
    <row r="20" spans="1:26" s="997" customFormat="1" ht="16.5" thickBot="1">
      <c r="A20" s="1992" t="s">
        <v>143</v>
      </c>
      <c r="B20" s="2461" t="s">
        <v>90</v>
      </c>
      <c r="C20" s="2462">
        <v>3</v>
      </c>
      <c r="D20" s="2463"/>
      <c r="E20" s="2463"/>
      <c r="F20" s="2464"/>
      <c r="G20" s="1774">
        <v>4.5</v>
      </c>
      <c r="H20" s="1838">
        <f t="shared" si="1"/>
        <v>135</v>
      </c>
      <c r="I20" s="2465">
        <f t="shared" si="3"/>
        <v>45</v>
      </c>
      <c r="J20" s="2466">
        <v>30</v>
      </c>
      <c r="K20" s="2467"/>
      <c r="L20" s="2466">
        <v>15</v>
      </c>
      <c r="M20" s="1840">
        <f t="shared" si="2"/>
        <v>90</v>
      </c>
      <c r="N20" s="2468"/>
      <c r="O20" s="2469"/>
      <c r="P20" s="2470"/>
      <c r="Q20" s="2471">
        <f>ROUND(I20/$Q$7,0)</f>
        <v>3</v>
      </c>
      <c r="R20" s="2469"/>
      <c r="S20" s="2470"/>
      <c r="T20" s="2472"/>
      <c r="U20" s="2473"/>
      <c r="V20" s="2474"/>
      <c r="W20" s="2475"/>
      <c r="X20" s="2476"/>
      <c r="Y20" s="2477"/>
      <c r="Z20" s="2458"/>
    </row>
    <row r="21" spans="1:26" s="357" customFormat="1" ht="16.5" customHeight="1" thickBot="1">
      <c r="A21" s="1843" t="s">
        <v>3</v>
      </c>
      <c r="B21" s="1844"/>
      <c r="C21" s="1845"/>
      <c r="D21" s="1846"/>
      <c r="E21" s="1846"/>
      <c r="F21" s="1847"/>
      <c r="G21" s="1848">
        <f aca="true" t="shared" si="4" ref="G21:M21">G11+G17+G18+G19+G20</f>
        <v>21.5</v>
      </c>
      <c r="H21" s="1848">
        <f t="shared" si="4"/>
        <v>645</v>
      </c>
      <c r="I21" s="1848">
        <f t="shared" si="4"/>
        <v>238</v>
      </c>
      <c r="J21" s="1848">
        <f t="shared" si="4"/>
        <v>89</v>
      </c>
      <c r="K21" s="1848">
        <f t="shared" si="4"/>
        <v>0</v>
      </c>
      <c r="L21" s="1848">
        <f t="shared" si="4"/>
        <v>149</v>
      </c>
      <c r="M21" s="1848">
        <f t="shared" si="4"/>
        <v>407</v>
      </c>
      <c r="N21" s="1849">
        <f aca="true" t="shared" si="5" ref="N21:Y21">SUM(N11:N20)</f>
        <v>5</v>
      </c>
      <c r="O21" s="1849">
        <f t="shared" si="5"/>
        <v>2</v>
      </c>
      <c r="P21" s="1849">
        <f t="shared" si="5"/>
        <v>2</v>
      </c>
      <c r="Q21" s="1849">
        <f t="shared" si="5"/>
        <v>3</v>
      </c>
      <c r="R21" s="1849">
        <f t="shared" si="5"/>
        <v>0</v>
      </c>
      <c r="S21" s="1849">
        <f t="shared" si="5"/>
        <v>7</v>
      </c>
      <c r="T21" s="1849">
        <f t="shared" si="5"/>
        <v>0</v>
      </c>
      <c r="U21" s="1849">
        <f t="shared" si="5"/>
        <v>0</v>
      </c>
      <c r="V21" s="1849">
        <f t="shared" si="5"/>
        <v>0</v>
      </c>
      <c r="W21" s="1849">
        <f t="shared" si="5"/>
        <v>0</v>
      </c>
      <c r="X21" s="1849">
        <f t="shared" si="5"/>
        <v>0</v>
      </c>
      <c r="Y21" s="1849">
        <f t="shared" si="5"/>
        <v>2</v>
      </c>
      <c r="Z21" s="2454"/>
    </row>
    <row r="22" spans="1:26" s="383" customFormat="1" ht="15.75">
      <c r="A22" s="1850" t="s">
        <v>144</v>
      </c>
      <c r="B22" s="1851" t="s">
        <v>2</v>
      </c>
      <c r="C22" s="1779"/>
      <c r="D22" s="1777"/>
      <c r="E22" s="1777"/>
      <c r="F22" s="1852"/>
      <c r="G22" s="1774">
        <f>G23+G24+G25+G26+G27+G28</f>
        <v>13</v>
      </c>
      <c r="H22" s="1774">
        <f aca="true" t="shared" si="6" ref="H22:M22">H23+H24+H25+H26+H27+H28</f>
        <v>390</v>
      </c>
      <c r="I22" s="1774">
        <f t="shared" si="6"/>
        <v>252</v>
      </c>
      <c r="J22" s="1774">
        <f t="shared" si="6"/>
        <v>2</v>
      </c>
      <c r="K22" s="1774">
        <f t="shared" si="6"/>
        <v>0</v>
      </c>
      <c r="L22" s="1774">
        <f t="shared" si="6"/>
        <v>250</v>
      </c>
      <c r="M22" s="1774">
        <f t="shared" si="6"/>
        <v>138</v>
      </c>
      <c r="N22" s="1853"/>
      <c r="O22" s="1854"/>
      <c r="P22" s="1855"/>
      <c r="Q22" s="1856"/>
      <c r="R22" s="1857"/>
      <c r="S22" s="1855"/>
      <c r="T22" s="1858"/>
      <c r="U22" s="1859"/>
      <c r="V22" s="1860"/>
      <c r="W22" s="1858"/>
      <c r="X22" s="1859"/>
      <c r="Y22" s="1860"/>
      <c r="Z22" s="2478"/>
    </row>
    <row r="23" spans="1:26" s="357" customFormat="1" ht="15.75">
      <c r="A23" s="1794" t="s">
        <v>149</v>
      </c>
      <c r="B23" s="1861" t="s">
        <v>2</v>
      </c>
      <c r="C23" s="1793"/>
      <c r="D23" s="272">
        <v>1</v>
      </c>
      <c r="E23" s="1862"/>
      <c r="F23" s="1863"/>
      <c r="G23" s="1864">
        <v>3</v>
      </c>
      <c r="H23" s="1865">
        <f aca="true" t="shared" si="7" ref="H23:H28">G23*30</f>
        <v>90</v>
      </c>
      <c r="I23" s="1866">
        <f>SUM($J23:$L23)</f>
        <v>60</v>
      </c>
      <c r="J23" s="1867">
        <v>2</v>
      </c>
      <c r="K23" s="1867"/>
      <c r="L23" s="1868">
        <v>58</v>
      </c>
      <c r="M23" s="1869">
        <f aca="true" t="shared" si="8" ref="M23:M28">H23-I23</f>
        <v>30</v>
      </c>
      <c r="N23" s="1870">
        <f>ROUND(I23/$N$7,0)</f>
        <v>4</v>
      </c>
      <c r="O23" s="1790"/>
      <c r="P23" s="1791"/>
      <c r="Q23" s="1793"/>
      <c r="R23" s="1871"/>
      <c r="S23" s="1791"/>
      <c r="T23" s="1872"/>
      <c r="U23" s="1873"/>
      <c r="V23" s="1874"/>
      <c r="W23" s="1872"/>
      <c r="X23" s="1873"/>
      <c r="Y23" s="1874"/>
      <c r="Z23" s="2454"/>
    </row>
    <row r="24" spans="1:26" s="357" customFormat="1" ht="15.75">
      <c r="A24" s="1794" t="s">
        <v>150</v>
      </c>
      <c r="B24" s="1861" t="s">
        <v>2</v>
      </c>
      <c r="C24" s="1793"/>
      <c r="D24" s="1862"/>
      <c r="E24" s="1862"/>
      <c r="F24" s="1863"/>
      <c r="G24" s="1864">
        <v>2</v>
      </c>
      <c r="H24" s="1865">
        <f t="shared" si="7"/>
        <v>60</v>
      </c>
      <c r="I24" s="1866">
        <v>36</v>
      </c>
      <c r="J24" s="1867"/>
      <c r="K24" s="1867"/>
      <c r="L24" s="1867">
        <v>36</v>
      </c>
      <c r="M24" s="1875">
        <f t="shared" si="8"/>
        <v>24</v>
      </c>
      <c r="N24" s="1812"/>
      <c r="O24" s="1802">
        <f>ROUND(I24/$O$7,0)</f>
        <v>4</v>
      </c>
      <c r="P24" s="1791"/>
      <c r="Q24" s="1793"/>
      <c r="R24" s="1871"/>
      <c r="S24" s="1791"/>
      <c r="T24" s="1872"/>
      <c r="U24" s="1873"/>
      <c r="V24" s="1874"/>
      <c r="W24" s="1872"/>
      <c r="X24" s="1873"/>
      <c r="Y24" s="1874"/>
      <c r="Z24" s="2454"/>
    </row>
    <row r="25" spans="1:26" s="357" customFormat="1" ht="15.75">
      <c r="A25" s="1794" t="s">
        <v>151</v>
      </c>
      <c r="B25" s="1861" t="s">
        <v>2</v>
      </c>
      <c r="C25" s="1793"/>
      <c r="D25" s="272" t="s">
        <v>365</v>
      </c>
      <c r="E25" s="275"/>
      <c r="F25" s="1863"/>
      <c r="G25" s="1864">
        <v>2</v>
      </c>
      <c r="H25" s="1865">
        <f t="shared" si="7"/>
        <v>60</v>
      </c>
      <c r="I25" s="1866">
        <v>36</v>
      </c>
      <c r="J25" s="1867"/>
      <c r="K25" s="1867"/>
      <c r="L25" s="1867">
        <v>36</v>
      </c>
      <c r="M25" s="1876">
        <f t="shared" si="8"/>
        <v>24</v>
      </c>
      <c r="N25" s="1792"/>
      <c r="O25" s="1790"/>
      <c r="P25" s="1814">
        <f>ROUND(I25/$P$7,0)</f>
        <v>4</v>
      </c>
      <c r="Q25" s="1793"/>
      <c r="R25" s="1871"/>
      <c r="S25" s="1791"/>
      <c r="T25" s="1872"/>
      <c r="U25" s="1873"/>
      <c r="V25" s="1874"/>
      <c r="W25" s="1872"/>
      <c r="X25" s="1873"/>
      <c r="Y25" s="1874"/>
      <c r="Z25" s="2454"/>
    </row>
    <row r="26" spans="1:26" s="357" customFormat="1" ht="15.75">
      <c r="A26" s="1794" t="s">
        <v>152</v>
      </c>
      <c r="B26" s="1861" t="s">
        <v>2</v>
      </c>
      <c r="C26" s="1793"/>
      <c r="D26" s="272">
        <v>3</v>
      </c>
      <c r="E26" s="275"/>
      <c r="F26" s="1863"/>
      <c r="G26" s="1864">
        <v>3</v>
      </c>
      <c r="H26" s="1865">
        <f t="shared" si="7"/>
        <v>90</v>
      </c>
      <c r="I26" s="1866">
        <v>60</v>
      </c>
      <c r="J26" s="1867"/>
      <c r="K26" s="1867"/>
      <c r="L26" s="1867">
        <v>60</v>
      </c>
      <c r="M26" s="1876">
        <f t="shared" si="8"/>
        <v>30</v>
      </c>
      <c r="N26" s="1792"/>
      <c r="O26" s="1790"/>
      <c r="P26" s="1791"/>
      <c r="Q26" s="1802">
        <v>4</v>
      </c>
      <c r="R26" s="1871"/>
      <c r="S26" s="1791"/>
      <c r="T26" s="1872"/>
      <c r="U26" s="1873"/>
      <c r="V26" s="1874"/>
      <c r="W26" s="1872"/>
      <c r="X26" s="1873"/>
      <c r="Y26" s="1874"/>
      <c r="Z26" s="2454"/>
    </row>
    <row r="27" spans="1:26" s="357" customFormat="1" ht="15.75">
      <c r="A27" s="1794" t="s">
        <v>153</v>
      </c>
      <c r="B27" s="1861" t="s">
        <v>2</v>
      </c>
      <c r="C27" s="1793"/>
      <c r="D27" s="275"/>
      <c r="E27" s="275"/>
      <c r="F27" s="1863"/>
      <c r="G27" s="1864">
        <v>1.5</v>
      </c>
      <c r="H27" s="1865">
        <f t="shared" si="7"/>
        <v>45</v>
      </c>
      <c r="I27" s="1866">
        <v>30</v>
      </c>
      <c r="J27" s="1867"/>
      <c r="K27" s="1867"/>
      <c r="L27" s="1867">
        <v>30</v>
      </c>
      <c r="M27" s="1876">
        <f t="shared" si="8"/>
        <v>15</v>
      </c>
      <c r="N27" s="1792"/>
      <c r="O27" s="1790"/>
      <c r="P27" s="1791"/>
      <c r="Q27" s="1793"/>
      <c r="R27" s="1802">
        <v>4</v>
      </c>
      <c r="S27" s="1791"/>
      <c r="T27" s="1872"/>
      <c r="U27" s="1873"/>
      <c r="V27" s="1874"/>
      <c r="W27" s="1872"/>
      <c r="X27" s="1873"/>
      <c r="Y27" s="1874"/>
      <c r="Z27" s="2454"/>
    </row>
    <row r="28" spans="1:26" s="357" customFormat="1" ht="15.75">
      <c r="A28" s="1794" t="s">
        <v>154</v>
      </c>
      <c r="B28" s="1861" t="s">
        <v>2</v>
      </c>
      <c r="C28" s="1793"/>
      <c r="D28" s="272" t="s">
        <v>366</v>
      </c>
      <c r="E28" s="275"/>
      <c r="F28" s="1863"/>
      <c r="G28" s="1864">
        <v>1.5</v>
      </c>
      <c r="H28" s="1865">
        <f t="shared" si="7"/>
        <v>45</v>
      </c>
      <c r="I28" s="1866">
        <v>30</v>
      </c>
      <c r="J28" s="1867"/>
      <c r="K28" s="1867"/>
      <c r="L28" s="1867">
        <v>30</v>
      </c>
      <c r="M28" s="1876">
        <f t="shared" si="8"/>
        <v>15</v>
      </c>
      <c r="N28" s="1792"/>
      <c r="O28" s="1790"/>
      <c r="P28" s="1791"/>
      <c r="Q28" s="1793"/>
      <c r="R28" s="1871"/>
      <c r="S28" s="1802">
        <v>4</v>
      </c>
      <c r="T28" s="1872"/>
      <c r="U28" s="1873"/>
      <c r="V28" s="1874"/>
      <c r="W28" s="1872"/>
      <c r="X28" s="1873"/>
      <c r="Y28" s="1874"/>
      <c r="Z28" s="2454"/>
    </row>
    <row r="29" spans="1:26" s="357" customFormat="1" ht="51.75" customHeight="1" thickBot="1">
      <c r="A29" s="1794" t="s">
        <v>155</v>
      </c>
      <c r="B29" s="1877" t="s">
        <v>2</v>
      </c>
      <c r="C29" s="1793"/>
      <c r="D29" s="1862" t="s">
        <v>367</v>
      </c>
      <c r="E29" s="275"/>
      <c r="F29" s="1863"/>
      <c r="G29" s="1864"/>
      <c r="H29" s="1865"/>
      <c r="I29" s="1866">
        <f>SUM($J29:$L29)</f>
        <v>0</v>
      </c>
      <c r="J29" s="1867"/>
      <c r="K29" s="1867"/>
      <c r="L29" s="1867"/>
      <c r="M29" s="1868"/>
      <c r="N29" s="1878"/>
      <c r="O29" s="1879"/>
      <c r="P29" s="1880"/>
      <c r="Q29" s="1878"/>
      <c r="R29" s="1879"/>
      <c r="S29" s="1880"/>
      <c r="T29" s="1881" t="s">
        <v>92</v>
      </c>
      <c r="U29" s="1881" t="s">
        <v>92</v>
      </c>
      <c r="V29" s="1881" t="s">
        <v>92</v>
      </c>
      <c r="W29" s="1881" t="s">
        <v>92</v>
      </c>
      <c r="X29" s="1881" t="s">
        <v>92</v>
      </c>
      <c r="Y29" s="1874"/>
      <c r="Z29" s="2454"/>
    </row>
    <row r="30" spans="1:26" s="357" customFormat="1" ht="21" customHeight="1" thickBot="1">
      <c r="A30" s="1882" t="s">
        <v>350</v>
      </c>
      <c r="B30" s="1883"/>
      <c r="C30" s="1883"/>
      <c r="D30" s="1883"/>
      <c r="E30" s="1883"/>
      <c r="F30" s="1884"/>
      <c r="G30" s="1885">
        <f>SUM(G23:G29)</f>
        <v>13</v>
      </c>
      <c r="H30" s="1886">
        <f aca="true" t="shared" si="9" ref="H30:M30">SUM(H23:H29)</f>
        <v>390</v>
      </c>
      <c r="I30" s="1886">
        <f t="shared" si="9"/>
        <v>252</v>
      </c>
      <c r="J30" s="1886">
        <f t="shared" si="9"/>
        <v>2</v>
      </c>
      <c r="K30" s="1886">
        <f t="shared" si="9"/>
        <v>0</v>
      </c>
      <c r="L30" s="1886">
        <f t="shared" si="9"/>
        <v>250</v>
      </c>
      <c r="M30" s="1887">
        <f t="shared" si="9"/>
        <v>138</v>
      </c>
      <c r="N30" s="1888">
        <f aca="true" t="shared" si="10" ref="N30:S30">SUM(N22:N29)</f>
        <v>4</v>
      </c>
      <c r="O30" s="1888">
        <f t="shared" si="10"/>
        <v>4</v>
      </c>
      <c r="P30" s="1888">
        <f t="shared" si="10"/>
        <v>4</v>
      </c>
      <c r="Q30" s="1888">
        <f t="shared" si="10"/>
        <v>4</v>
      </c>
      <c r="R30" s="1888">
        <f t="shared" si="10"/>
        <v>4</v>
      </c>
      <c r="S30" s="1888">
        <f t="shared" si="10"/>
        <v>4</v>
      </c>
      <c r="T30" s="1889">
        <f aca="true" t="shared" si="11" ref="T30:Y30">T22</f>
        <v>0</v>
      </c>
      <c r="U30" s="1890">
        <f t="shared" si="11"/>
        <v>0</v>
      </c>
      <c r="V30" s="1890">
        <f t="shared" si="11"/>
        <v>0</v>
      </c>
      <c r="W30" s="1891">
        <f t="shared" si="11"/>
        <v>0</v>
      </c>
      <c r="X30" s="1891">
        <f t="shared" si="11"/>
        <v>0</v>
      </c>
      <c r="Y30" s="1892">
        <f t="shared" si="11"/>
        <v>0</v>
      </c>
      <c r="Z30" s="2454"/>
    </row>
    <row r="31" spans="1:26" s="357" customFormat="1" ht="22.5" customHeight="1" thickBot="1">
      <c r="A31" s="1893" t="s">
        <v>91</v>
      </c>
      <c r="B31" s="1894"/>
      <c r="C31" s="1894"/>
      <c r="D31" s="1894"/>
      <c r="E31" s="1894"/>
      <c r="F31" s="1895"/>
      <c r="G31" s="1896">
        <f>G21+G30</f>
        <v>34.5</v>
      </c>
      <c r="H31" s="1897">
        <f aca="true" t="shared" si="12" ref="H31:M31">H21+H30</f>
        <v>1035</v>
      </c>
      <c r="I31" s="1897">
        <f t="shared" si="12"/>
        <v>490</v>
      </c>
      <c r="J31" s="1897">
        <f t="shared" si="12"/>
        <v>91</v>
      </c>
      <c r="K31" s="1897">
        <f t="shared" si="12"/>
        <v>0</v>
      </c>
      <c r="L31" s="1897">
        <f t="shared" si="12"/>
        <v>399</v>
      </c>
      <c r="M31" s="1898">
        <f t="shared" si="12"/>
        <v>545</v>
      </c>
      <c r="N31" s="1899">
        <f>N21+N30</f>
        <v>9</v>
      </c>
      <c r="O31" s="1899">
        <f aca="true" t="shared" si="13" ref="O31:Y31">O21+O30</f>
        <v>6</v>
      </c>
      <c r="P31" s="1899">
        <f t="shared" si="13"/>
        <v>6</v>
      </c>
      <c r="Q31" s="1899">
        <f t="shared" si="13"/>
        <v>7</v>
      </c>
      <c r="R31" s="1899">
        <f t="shared" si="13"/>
        <v>4</v>
      </c>
      <c r="S31" s="1899">
        <f t="shared" si="13"/>
        <v>11</v>
      </c>
      <c r="T31" s="1899">
        <f t="shared" si="13"/>
        <v>0</v>
      </c>
      <c r="U31" s="1899">
        <f t="shared" si="13"/>
        <v>0</v>
      </c>
      <c r="V31" s="1899">
        <f t="shared" si="13"/>
        <v>0</v>
      </c>
      <c r="W31" s="1899">
        <f t="shared" si="13"/>
        <v>0</v>
      </c>
      <c r="X31" s="1899">
        <f t="shared" si="13"/>
        <v>0</v>
      </c>
      <c r="Y31" s="1899">
        <f t="shared" si="13"/>
        <v>2</v>
      </c>
      <c r="Z31" s="2454"/>
    </row>
    <row r="32" spans="1:26" s="357" customFormat="1" ht="25.5" customHeight="1">
      <c r="A32" s="1900" t="s">
        <v>351</v>
      </c>
      <c r="B32" s="1901"/>
      <c r="C32" s="1901"/>
      <c r="D32" s="1902"/>
      <c r="E32" s="1903"/>
      <c r="F32" s="1904"/>
      <c r="G32" s="1905"/>
      <c r="H32" s="1906"/>
      <c r="I32" s="1906"/>
      <c r="J32" s="1906"/>
      <c r="K32" s="1907"/>
      <c r="L32" s="1908"/>
      <c r="M32" s="1909"/>
      <c r="N32" s="1910"/>
      <c r="O32" s="1911"/>
      <c r="P32" s="1912"/>
      <c r="Q32" s="1913"/>
      <c r="R32" s="1914"/>
      <c r="S32" s="1915"/>
      <c r="T32" s="1913"/>
      <c r="U32" s="1916"/>
      <c r="V32" s="1915"/>
      <c r="W32" s="1913"/>
      <c r="X32" s="1916"/>
      <c r="Y32" s="1915"/>
      <c r="Z32" s="2454"/>
    </row>
    <row r="33" spans="1:26" s="357" customFormat="1" ht="16.5" thickBot="1">
      <c r="A33" s="1917"/>
      <c r="B33" s="1918"/>
      <c r="C33" s="1918"/>
      <c r="D33" s="1919"/>
      <c r="E33" s="1920"/>
      <c r="F33" s="1921"/>
      <c r="G33" s="1922"/>
      <c r="H33" s="1922"/>
      <c r="I33" s="1923"/>
      <c r="J33" s="1923"/>
      <c r="K33" s="1924"/>
      <c r="L33" s="1923"/>
      <c r="M33" s="1925"/>
      <c r="N33" s="1881"/>
      <c r="O33" s="1926"/>
      <c r="P33" s="1927"/>
      <c r="Q33" s="1881"/>
      <c r="R33" s="1926"/>
      <c r="S33" s="1927"/>
      <c r="T33" s="1872"/>
      <c r="U33" s="1873"/>
      <c r="V33" s="1874"/>
      <c r="W33" s="1872"/>
      <c r="X33" s="1873"/>
      <c r="Y33" s="1874"/>
      <c r="Z33" s="2454"/>
    </row>
    <row r="34" spans="1:25" ht="16.5" thickBot="1">
      <c r="A34" s="1928" t="s">
        <v>93</v>
      </c>
      <c r="B34" s="1929"/>
      <c r="C34" s="1929"/>
      <c r="D34" s="1929"/>
      <c r="E34" s="1929"/>
      <c r="F34" s="1929"/>
      <c r="G34" s="1929"/>
      <c r="H34" s="1929"/>
      <c r="I34" s="1929"/>
      <c r="J34" s="1929"/>
      <c r="K34" s="1929"/>
      <c r="L34" s="1929"/>
      <c r="M34" s="1929"/>
      <c r="N34" s="1930"/>
      <c r="O34" s="1931"/>
      <c r="P34" s="1931"/>
      <c r="Q34" s="1931"/>
      <c r="R34" s="1931"/>
      <c r="S34" s="1932"/>
      <c r="T34" s="1931"/>
      <c r="U34" s="1931"/>
      <c r="V34" s="1931"/>
      <c r="W34" s="1931"/>
      <c r="X34" s="1931"/>
      <c r="Y34" s="1932"/>
    </row>
    <row r="35" spans="1:26" s="743" customFormat="1" ht="18.75">
      <c r="A35" s="1859"/>
      <c r="B35" s="1933" t="s">
        <v>282</v>
      </c>
      <c r="C35" s="1934"/>
      <c r="D35" s="1934" t="s">
        <v>261</v>
      </c>
      <c r="E35" s="1934"/>
      <c r="F35" s="1935"/>
      <c r="G35" s="1935">
        <v>2</v>
      </c>
      <c r="H35" s="1936">
        <f>G35*30</f>
        <v>60</v>
      </c>
      <c r="I35" s="1937">
        <f>J35+K35+L35</f>
        <v>30</v>
      </c>
      <c r="J35" s="1936">
        <v>15</v>
      </c>
      <c r="K35" s="1938"/>
      <c r="L35" s="1938">
        <v>15</v>
      </c>
      <c r="M35" s="1939">
        <f>H35-I35</f>
        <v>30</v>
      </c>
      <c r="N35" s="1940">
        <v>2</v>
      </c>
      <c r="O35" s="1941"/>
      <c r="P35" s="1859"/>
      <c r="Q35" s="1859"/>
      <c r="R35" s="1859"/>
      <c r="S35" s="1859"/>
      <c r="T35" s="1859"/>
      <c r="U35" s="1859"/>
      <c r="V35" s="1859"/>
      <c r="W35" s="1859"/>
      <c r="X35" s="1859"/>
      <c r="Y35" s="1859"/>
      <c r="Z35" s="2479"/>
    </row>
    <row r="36" spans="1:25" ht="15.75">
      <c r="A36" s="1942" t="s">
        <v>156</v>
      </c>
      <c r="B36" s="1943" t="s">
        <v>60</v>
      </c>
      <c r="C36" s="1944"/>
      <c r="D36" s="1945"/>
      <c r="E36" s="1945"/>
      <c r="F36" s="1946"/>
      <c r="G36" s="1947">
        <f aca="true" t="shared" si="14" ref="G36:M36">G37+G38</f>
        <v>6</v>
      </c>
      <c r="H36" s="1948">
        <f t="shared" si="14"/>
        <v>180</v>
      </c>
      <c r="I36" s="1949">
        <f t="shared" si="14"/>
        <v>90</v>
      </c>
      <c r="J36" s="1949">
        <f t="shared" si="14"/>
        <v>33</v>
      </c>
      <c r="K36" s="1949">
        <f t="shared" si="14"/>
        <v>15</v>
      </c>
      <c r="L36" s="1949">
        <f t="shared" si="14"/>
        <v>42</v>
      </c>
      <c r="M36" s="1949">
        <f t="shared" si="14"/>
        <v>90</v>
      </c>
      <c r="N36" s="1950"/>
      <c r="O36" s="1951"/>
      <c r="P36" s="1952"/>
      <c r="Q36" s="1950"/>
      <c r="R36" s="1951"/>
      <c r="S36" s="1953"/>
      <c r="T36" s="1954"/>
      <c r="U36" s="1951"/>
      <c r="V36" s="1953"/>
      <c r="W36" s="1954"/>
      <c r="X36" s="1951"/>
      <c r="Y36" s="1953"/>
    </row>
    <row r="37" spans="1:25" ht="31.5">
      <c r="A37" s="1955" t="s">
        <v>157</v>
      </c>
      <c r="B37" s="1956" t="s">
        <v>61</v>
      </c>
      <c r="C37" s="1957"/>
      <c r="D37" s="1958" t="s">
        <v>357</v>
      </c>
      <c r="E37" s="1959"/>
      <c r="F37" s="1960"/>
      <c r="G37" s="1961">
        <v>3</v>
      </c>
      <c r="H37" s="1957">
        <f>G37*30</f>
        <v>90</v>
      </c>
      <c r="I37" s="1962">
        <f aca="true" t="shared" si="15" ref="I37:I52">J37+K37+L37</f>
        <v>45</v>
      </c>
      <c r="J37" s="1963">
        <v>18</v>
      </c>
      <c r="K37" s="1958"/>
      <c r="L37" s="1958">
        <v>27</v>
      </c>
      <c r="M37" s="5">
        <f aca="true" t="shared" si="16" ref="M37:M52">H37-I37</f>
        <v>45</v>
      </c>
      <c r="N37" s="1878"/>
      <c r="O37" s="1879"/>
      <c r="P37" s="1814">
        <f>ROUND(I37/$P$7,0)</f>
        <v>5</v>
      </c>
      <c r="Q37" s="1964"/>
      <c r="R37" s="1879"/>
      <c r="S37" s="1965"/>
      <c r="T37" s="1964"/>
      <c r="U37" s="1879"/>
      <c r="V37" s="1880"/>
      <c r="W37" s="1964"/>
      <c r="X37" s="1879"/>
      <c r="Y37" s="1880"/>
    </row>
    <row r="38" spans="1:26" s="994" customFormat="1" ht="15.75">
      <c r="A38" s="1955" t="s">
        <v>158</v>
      </c>
      <c r="B38" s="1956" t="s">
        <v>67</v>
      </c>
      <c r="C38" s="2480"/>
      <c r="D38" s="2221">
        <v>3</v>
      </c>
      <c r="E38" s="2221"/>
      <c r="F38" s="1967"/>
      <c r="G38" s="1961">
        <v>3</v>
      </c>
      <c r="H38" s="1957">
        <f>G38*30</f>
        <v>90</v>
      </c>
      <c r="I38" s="1962">
        <f t="shared" si="15"/>
        <v>45</v>
      </c>
      <c r="J38" s="1963">
        <v>15</v>
      </c>
      <c r="K38" s="1958">
        <v>15</v>
      </c>
      <c r="L38" s="1958">
        <v>15</v>
      </c>
      <c r="M38" s="2">
        <f t="shared" si="16"/>
        <v>45</v>
      </c>
      <c r="N38" s="1964"/>
      <c r="O38" s="1879"/>
      <c r="P38" s="1880"/>
      <c r="Q38" s="1802">
        <f>ROUND(I38/$Q$7,0)</f>
        <v>3</v>
      </c>
      <c r="R38" s="1879"/>
      <c r="S38" s="1965"/>
      <c r="T38" s="1964"/>
      <c r="U38" s="1879"/>
      <c r="V38" s="1880"/>
      <c r="W38" s="1964"/>
      <c r="X38" s="1879"/>
      <c r="Y38" s="1880"/>
      <c r="Z38" s="2481"/>
    </row>
    <row r="39" spans="1:25" ht="15.75">
      <c r="A39" s="1834" t="s">
        <v>159</v>
      </c>
      <c r="B39" s="1966" t="s">
        <v>72</v>
      </c>
      <c r="C39" s="1957"/>
      <c r="D39" s="1958"/>
      <c r="E39" s="1958"/>
      <c r="F39" s="1967"/>
      <c r="G39" s="1968">
        <f aca="true" t="shared" si="17" ref="G39:M39">G40+G41</f>
        <v>6</v>
      </c>
      <c r="H39" s="1969">
        <f t="shared" si="17"/>
        <v>180</v>
      </c>
      <c r="I39" s="1970">
        <f t="shared" si="17"/>
        <v>87</v>
      </c>
      <c r="J39" s="1970">
        <f t="shared" si="17"/>
        <v>24</v>
      </c>
      <c r="K39" s="1970">
        <f t="shared" si="17"/>
        <v>63</v>
      </c>
      <c r="L39" s="1970">
        <f t="shared" si="17"/>
        <v>0</v>
      </c>
      <c r="M39" s="1971">
        <f t="shared" si="17"/>
        <v>93</v>
      </c>
      <c r="N39" s="1964"/>
      <c r="O39" s="1879"/>
      <c r="P39" s="1972"/>
      <c r="Q39" s="1878"/>
      <c r="R39" s="1879"/>
      <c r="S39" s="1880"/>
      <c r="T39" s="1964"/>
      <c r="U39" s="1879"/>
      <c r="V39" s="1880"/>
      <c r="W39" s="1964"/>
      <c r="X39" s="1879"/>
      <c r="Y39" s="1880"/>
    </row>
    <row r="40" spans="1:25" ht="15.75">
      <c r="A40" s="1955" t="s">
        <v>160</v>
      </c>
      <c r="B40" s="1956" t="s">
        <v>72</v>
      </c>
      <c r="C40" s="1957"/>
      <c r="D40" s="1958">
        <v>1</v>
      </c>
      <c r="E40" s="1958"/>
      <c r="F40" s="1967"/>
      <c r="G40" s="1961">
        <v>4.5</v>
      </c>
      <c r="H40" s="1957">
        <f>G40*30</f>
        <v>135</v>
      </c>
      <c r="I40" s="1973">
        <f t="shared" si="15"/>
        <v>60</v>
      </c>
      <c r="J40" s="1963">
        <v>15</v>
      </c>
      <c r="K40" s="1958">
        <v>45</v>
      </c>
      <c r="L40" s="1958"/>
      <c r="M40" s="1786">
        <f t="shared" si="16"/>
        <v>75</v>
      </c>
      <c r="N40" s="1802">
        <f>ROUND(I40/$N$7,0)</f>
        <v>4</v>
      </c>
      <c r="O40" s="1879"/>
      <c r="P40" s="1972"/>
      <c r="Q40" s="1878"/>
      <c r="R40" s="1879"/>
      <c r="S40" s="1880"/>
      <c r="T40" s="1964"/>
      <c r="U40" s="1879"/>
      <c r="V40" s="1880"/>
      <c r="W40" s="1964"/>
      <c r="X40" s="1879"/>
      <c r="Y40" s="1880"/>
    </row>
    <row r="41" spans="1:25" ht="15.75">
      <c r="A41" s="1955" t="s">
        <v>161</v>
      </c>
      <c r="B41" s="1956" t="s">
        <v>72</v>
      </c>
      <c r="C41" s="1957" t="s">
        <v>356</v>
      </c>
      <c r="D41" s="1958"/>
      <c r="E41" s="1958"/>
      <c r="F41" s="1967"/>
      <c r="G41" s="1961">
        <v>1.5</v>
      </c>
      <c r="H41" s="1957">
        <f>G41*30</f>
        <v>45</v>
      </c>
      <c r="I41" s="1973">
        <f>J41+K41+L41</f>
        <v>27</v>
      </c>
      <c r="J41" s="1963">
        <v>9</v>
      </c>
      <c r="K41" s="1958">
        <v>18</v>
      </c>
      <c r="L41" s="1958"/>
      <c r="M41" s="1786">
        <f t="shared" si="16"/>
        <v>18</v>
      </c>
      <c r="N41" s="1964"/>
      <c r="O41" s="1802">
        <f>ROUND(I41/$O$7,0)</f>
        <v>3</v>
      </c>
      <c r="P41" s="1972"/>
      <c r="Q41" s="1878"/>
      <c r="R41" s="1879"/>
      <c r="S41" s="1880"/>
      <c r="T41" s="1964"/>
      <c r="U41" s="1879"/>
      <c r="V41" s="1880"/>
      <c r="W41" s="1964"/>
      <c r="X41" s="1879"/>
      <c r="Y41" s="1880"/>
    </row>
    <row r="42" spans="1:25" ht="15.75">
      <c r="A42" s="1834" t="s">
        <v>162</v>
      </c>
      <c r="B42" s="1966" t="s">
        <v>18</v>
      </c>
      <c r="C42" s="1974"/>
      <c r="D42" s="1959"/>
      <c r="E42" s="1959"/>
      <c r="F42" s="1967"/>
      <c r="G42" s="1968">
        <f>G43+G44</f>
        <v>4</v>
      </c>
      <c r="H42" s="1975">
        <f aca="true" t="shared" si="18" ref="H42:M42">H43+H44</f>
        <v>120</v>
      </c>
      <c r="I42" s="1975">
        <f t="shared" si="18"/>
        <v>54</v>
      </c>
      <c r="J42" s="1975">
        <f t="shared" si="18"/>
        <v>36</v>
      </c>
      <c r="K42" s="1975">
        <f t="shared" si="18"/>
        <v>0</v>
      </c>
      <c r="L42" s="1975">
        <f t="shared" si="18"/>
        <v>18</v>
      </c>
      <c r="M42" s="1975">
        <f t="shared" si="18"/>
        <v>66</v>
      </c>
      <c r="N42" s="1964"/>
      <c r="O42" s="1879"/>
      <c r="P42" s="1972"/>
      <c r="Q42" s="1878"/>
      <c r="R42" s="1879"/>
      <c r="S42" s="1880"/>
      <c r="T42" s="1964"/>
      <c r="U42" s="1879"/>
      <c r="V42" s="1880"/>
      <c r="W42" s="1964"/>
      <c r="X42" s="1879"/>
      <c r="Y42" s="1880"/>
    </row>
    <row r="43" spans="1:25" ht="15.75">
      <c r="A43" s="1955" t="s">
        <v>163</v>
      </c>
      <c r="B43" s="1956" t="s">
        <v>18</v>
      </c>
      <c r="C43" s="1974"/>
      <c r="D43" s="1958"/>
      <c r="E43" s="1958"/>
      <c r="F43" s="1967"/>
      <c r="G43" s="1961">
        <v>2</v>
      </c>
      <c r="H43" s="1957">
        <f>G43*30</f>
        <v>60</v>
      </c>
      <c r="I43" s="1973">
        <f t="shared" si="15"/>
        <v>27</v>
      </c>
      <c r="J43" s="1963">
        <v>18</v>
      </c>
      <c r="K43" s="1976"/>
      <c r="L43" s="1958">
        <v>9</v>
      </c>
      <c r="M43" s="1786">
        <f t="shared" si="16"/>
        <v>33</v>
      </c>
      <c r="N43" s="1964"/>
      <c r="O43" s="1802">
        <f>ROUND(I43/$O$7,0)</f>
        <v>3</v>
      </c>
      <c r="P43" s="1972"/>
      <c r="Q43" s="1878"/>
      <c r="R43" s="1879"/>
      <c r="S43" s="1880"/>
      <c r="T43" s="1964"/>
      <c r="U43" s="1879"/>
      <c r="V43" s="1880"/>
      <c r="W43" s="1964"/>
      <c r="X43" s="1879"/>
      <c r="Y43" s="1880"/>
    </row>
    <row r="44" spans="1:25" ht="15.75">
      <c r="A44" s="1955" t="s">
        <v>164</v>
      </c>
      <c r="B44" s="1956" t="s">
        <v>18</v>
      </c>
      <c r="C44" s="1974" t="s">
        <v>357</v>
      </c>
      <c r="D44" s="1959"/>
      <c r="E44" s="1959"/>
      <c r="F44" s="1967"/>
      <c r="G44" s="1961">
        <v>2</v>
      </c>
      <c r="H44" s="1957">
        <f>G44*30</f>
        <v>60</v>
      </c>
      <c r="I44" s="1973">
        <f t="shared" si="15"/>
        <v>27</v>
      </c>
      <c r="J44" s="1963">
        <v>18</v>
      </c>
      <c r="K44" s="1976"/>
      <c r="L44" s="1958">
        <v>9</v>
      </c>
      <c r="M44" s="1786">
        <f t="shared" si="16"/>
        <v>33</v>
      </c>
      <c r="N44" s="1964"/>
      <c r="O44" s="1879"/>
      <c r="P44" s="1802">
        <f>ROUND(I44/$P$7,0)</f>
        <v>3</v>
      </c>
      <c r="Q44" s="1878"/>
      <c r="R44" s="1879"/>
      <c r="S44" s="1880"/>
      <c r="T44" s="1964"/>
      <c r="U44" s="1879"/>
      <c r="V44" s="1880"/>
      <c r="W44" s="1964"/>
      <c r="X44" s="1879"/>
      <c r="Y44" s="1880"/>
    </row>
    <row r="45" spans="1:26" s="74" customFormat="1" ht="15.75">
      <c r="A45" s="1834" t="s">
        <v>165</v>
      </c>
      <c r="B45" s="1966" t="s">
        <v>19</v>
      </c>
      <c r="C45" s="1977"/>
      <c r="D45" s="1978"/>
      <c r="E45" s="1978"/>
      <c r="F45" s="1960"/>
      <c r="G45" s="1968">
        <f>G46+G47</f>
        <v>5</v>
      </c>
      <c r="H45" s="1968">
        <f aca="true" t="shared" si="19" ref="H45:M45">H46+H47</f>
        <v>150</v>
      </c>
      <c r="I45" s="1968">
        <f t="shared" si="19"/>
        <v>69</v>
      </c>
      <c r="J45" s="1968">
        <f t="shared" si="19"/>
        <v>36</v>
      </c>
      <c r="K45" s="1968">
        <f t="shared" si="19"/>
        <v>0</v>
      </c>
      <c r="L45" s="1968">
        <f t="shared" si="19"/>
        <v>33</v>
      </c>
      <c r="M45" s="1968">
        <f t="shared" si="19"/>
        <v>81</v>
      </c>
      <c r="N45" s="1979"/>
      <c r="O45" s="1980"/>
      <c r="P45" s="1981"/>
      <c r="Q45" s="1980"/>
      <c r="R45" s="1980"/>
      <c r="S45" s="1982"/>
      <c r="T45" s="1979"/>
      <c r="U45" s="1980"/>
      <c r="V45" s="1982"/>
      <c r="W45" s="1979"/>
      <c r="X45" s="1980"/>
      <c r="Y45" s="1982"/>
      <c r="Z45" s="2482"/>
    </row>
    <row r="46" spans="1:25" ht="15.75">
      <c r="A46" s="1955" t="s">
        <v>165</v>
      </c>
      <c r="B46" s="1956" t="s">
        <v>19</v>
      </c>
      <c r="C46" s="1974" t="s">
        <v>357</v>
      </c>
      <c r="D46" s="1959"/>
      <c r="E46" s="1959"/>
      <c r="F46" s="1983"/>
      <c r="G46" s="1961">
        <v>4</v>
      </c>
      <c r="H46" s="1957">
        <f>G46*30</f>
        <v>120</v>
      </c>
      <c r="I46" s="1973">
        <f t="shared" si="15"/>
        <v>54</v>
      </c>
      <c r="J46" s="1963">
        <v>36</v>
      </c>
      <c r="K46" s="1976"/>
      <c r="L46" s="1958">
        <v>18</v>
      </c>
      <c r="M46" s="1984">
        <f>H46-I46</f>
        <v>66</v>
      </c>
      <c r="N46" s="1964"/>
      <c r="O46" s="1879"/>
      <c r="P46" s="1814">
        <f>ROUND(I46/$P$7,0)</f>
        <v>6</v>
      </c>
      <c r="Q46" s="1964"/>
      <c r="R46" s="1879"/>
      <c r="S46" s="1880"/>
      <c r="T46" s="1964"/>
      <c r="U46" s="1879"/>
      <c r="V46" s="1880"/>
      <c r="W46" s="1964"/>
      <c r="X46" s="1879"/>
      <c r="Y46" s="1880"/>
    </row>
    <row r="47" spans="1:26" s="994" customFormat="1" ht="15.75">
      <c r="A47" s="1955" t="s">
        <v>166</v>
      </c>
      <c r="B47" s="1956" t="s">
        <v>59</v>
      </c>
      <c r="C47" s="1974"/>
      <c r="D47" s="1959"/>
      <c r="E47" s="1958">
        <v>3</v>
      </c>
      <c r="F47" s="1983"/>
      <c r="G47" s="1961">
        <v>1</v>
      </c>
      <c r="H47" s="1957">
        <f>G47*30</f>
        <v>30</v>
      </c>
      <c r="I47" s="1973">
        <f t="shared" si="15"/>
        <v>15</v>
      </c>
      <c r="J47" s="1963"/>
      <c r="K47" s="1976"/>
      <c r="L47" s="1958">
        <v>15</v>
      </c>
      <c r="M47" s="1786">
        <f t="shared" si="16"/>
        <v>15</v>
      </c>
      <c r="N47" s="1964"/>
      <c r="O47" s="1879"/>
      <c r="P47" s="1880"/>
      <c r="Q47" s="1802">
        <f>ROUND(I47/$Q$7,0)</f>
        <v>1</v>
      </c>
      <c r="R47" s="1879"/>
      <c r="S47" s="1880"/>
      <c r="T47" s="1964"/>
      <c r="U47" s="1879"/>
      <c r="V47" s="1880"/>
      <c r="W47" s="1964"/>
      <c r="X47" s="1879"/>
      <c r="Y47" s="1880"/>
      <c r="Z47" s="2481"/>
    </row>
    <row r="48" spans="1:25" ht="15.75">
      <c r="A48" s="1834" t="s">
        <v>167</v>
      </c>
      <c r="B48" s="1966" t="s">
        <v>21</v>
      </c>
      <c r="C48" s="1957"/>
      <c r="D48" s="1959"/>
      <c r="E48" s="1959"/>
      <c r="F48" s="1967"/>
      <c r="G48" s="1968">
        <f>G49+G50</f>
        <v>11.5</v>
      </c>
      <c r="H48" s="1969">
        <f aca="true" t="shared" si="20" ref="H48:M48">H49+H50</f>
        <v>345</v>
      </c>
      <c r="I48" s="1969">
        <f t="shared" si="20"/>
        <v>168</v>
      </c>
      <c r="J48" s="1969">
        <f t="shared" si="20"/>
        <v>72</v>
      </c>
      <c r="K48" s="1969">
        <f t="shared" si="20"/>
        <v>0</v>
      </c>
      <c r="L48" s="1969">
        <f t="shared" si="20"/>
        <v>96</v>
      </c>
      <c r="M48" s="1971">
        <f t="shared" si="20"/>
        <v>177</v>
      </c>
      <c r="N48" s="1964"/>
      <c r="O48" s="1879"/>
      <c r="P48" s="1972"/>
      <c r="Q48" s="1878"/>
      <c r="R48" s="1879"/>
      <c r="S48" s="1880"/>
      <c r="T48" s="1964"/>
      <c r="U48" s="1879"/>
      <c r="V48" s="1880"/>
      <c r="W48" s="1964"/>
      <c r="X48" s="1879"/>
      <c r="Y48" s="1880"/>
    </row>
    <row r="49" spans="1:25" ht="15.75">
      <c r="A49" s="1955" t="s">
        <v>168</v>
      </c>
      <c r="B49" s="1956" t="s">
        <v>64</v>
      </c>
      <c r="C49" s="1957">
        <v>1</v>
      </c>
      <c r="D49" s="1959"/>
      <c r="E49" s="1959"/>
      <c r="F49" s="1967"/>
      <c r="G49" s="1961">
        <v>7</v>
      </c>
      <c r="H49" s="1957">
        <f>G49*30</f>
        <v>210</v>
      </c>
      <c r="I49" s="1962">
        <f t="shared" si="15"/>
        <v>105</v>
      </c>
      <c r="J49" s="1963">
        <v>45</v>
      </c>
      <c r="K49" s="1958"/>
      <c r="L49" s="1958">
        <v>60</v>
      </c>
      <c r="M49" s="2">
        <f t="shared" si="16"/>
        <v>105</v>
      </c>
      <c r="N49" s="1802">
        <f>ROUND(I49/$N$7,0)</f>
        <v>7</v>
      </c>
      <c r="O49" s="1879"/>
      <c r="P49" s="1972"/>
      <c r="Q49" s="1878"/>
      <c r="R49" s="1879"/>
      <c r="S49" s="1880"/>
      <c r="T49" s="1964"/>
      <c r="U49" s="1879"/>
      <c r="V49" s="1880"/>
      <c r="W49" s="1964"/>
      <c r="X49" s="1879"/>
      <c r="Y49" s="1880"/>
    </row>
    <row r="50" spans="1:25" ht="31.5">
      <c r="A50" s="1955" t="s">
        <v>169</v>
      </c>
      <c r="B50" s="1956" t="s">
        <v>94</v>
      </c>
      <c r="C50" s="1957" t="s">
        <v>356</v>
      </c>
      <c r="D50" s="1959"/>
      <c r="E50" s="1959"/>
      <c r="F50" s="1967"/>
      <c r="G50" s="1985">
        <v>4.5</v>
      </c>
      <c r="H50" s="1957">
        <f>G50*30</f>
        <v>135</v>
      </c>
      <c r="I50" s="1962">
        <f t="shared" si="15"/>
        <v>63</v>
      </c>
      <c r="J50" s="1963">
        <v>27</v>
      </c>
      <c r="K50" s="1958"/>
      <c r="L50" s="1958">
        <v>36</v>
      </c>
      <c r="M50" s="2">
        <f t="shared" si="16"/>
        <v>72</v>
      </c>
      <c r="N50" s="1964"/>
      <c r="O50" s="1802">
        <f>ROUND(I50/$O$7,0)</f>
        <v>7</v>
      </c>
      <c r="P50" s="1972"/>
      <c r="Q50" s="1878"/>
      <c r="R50" s="1879"/>
      <c r="S50" s="1880"/>
      <c r="T50" s="1964"/>
      <c r="U50" s="1879"/>
      <c r="V50" s="1880"/>
      <c r="W50" s="1964"/>
      <c r="X50" s="1879"/>
      <c r="Y50" s="1880"/>
    </row>
    <row r="51" spans="1:25" ht="16.5" customHeight="1">
      <c r="A51" s="1834" t="s">
        <v>170</v>
      </c>
      <c r="B51" s="1966" t="s">
        <v>23</v>
      </c>
      <c r="C51" s="1974" t="s">
        <v>356</v>
      </c>
      <c r="D51" s="1959"/>
      <c r="E51" s="1959"/>
      <c r="F51" s="1967"/>
      <c r="G51" s="1968">
        <v>5</v>
      </c>
      <c r="H51" s="1986">
        <f>G51*30</f>
        <v>150</v>
      </c>
      <c r="I51" s="1987">
        <f t="shared" si="15"/>
        <v>63</v>
      </c>
      <c r="J51" s="1988">
        <v>36</v>
      </c>
      <c r="K51" s="1989"/>
      <c r="L51" s="1990">
        <v>27</v>
      </c>
      <c r="M51" s="1991">
        <f t="shared" si="16"/>
        <v>87</v>
      </c>
      <c r="N51" s="1964"/>
      <c r="O51" s="1802">
        <f>ROUND(I51/$O$7,0)</f>
        <v>7</v>
      </c>
      <c r="P51" s="1972"/>
      <c r="Q51" s="1878"/>
      <c r="R51" s="1879"/>
      <c r="S51" s="1880"/>
      <c r="T51" s="1964"/>
      <c r="U51" s="1879"/>
      <c r="V51" s="1880"/>
      <c r="W51" s="1964"/>
      <c r="X51" s="1879"/>
      <c r="Y51" s="1880"/>
    </row>
    <row r="52" spans="1:25" ht="16.5" thickBot="1">
      <c r="A52" s="1992" t="s">
        <v>171</v>
      </c>
      <c r="B52" s="1993" t="s">
        <v>24</v>
      </c>
      <c r="C52" s="1994">
        <v>1</v>
      </c>
      <c r="D52" s="1995"/>
      <c r="E52" s="1995"/>
      <c r="F52" s="1996"/>
      <c r="G52" s="1997">
        <v>5</v>
      </c>
      <c r="H52" s="1998">
        <f>G52*30</f>
        <v>150</v>
      </c>
      <c r="I52" s="1987">
        <f t="shared" si="15"/>
        <v>75</v>
      </c>
      <c r="J52" s="1999">
        <v>45</v>
      </c>
      <c r="K52" s="2000"/>
      <c r="L52" s="2001">
        <v>30</v>
      </c>
      <c r="M52" s="2002">
        <f t="shared" si="16"/>
        <v>75</v>
      </c>
      <c r="N52" s="1802">
        <f>ROUND(I52/$N$7,0)</f>
        <v>5</v>
      </c>
      <c r="O52" s="2003"/>
      <c r="P52" s="2004"/>
      <c r="Q52" s="2005"/>
      <c r="R52" s="2003"/>
      <c r="S52" s="2006"/>
      <c r="T52" s="2007"/>
      <c r="U52" s="2003"/>
      <c r="V52" s="2006"/>
      <c r="W52" s="2007"/>
      <c r="X52" s="2003"/>
      <c r="Y52" s="2006"/>
    </row>
    <row r="53" spans="1:25" ht="16.5" customHeight="1" thickBot="1">
      <c r="A53" s="1843" t="s">
        <v>95</v>
      </c>
      <c r="B53" s="1844"/>
      <c r="C53" s="1845"/>
      <c r="D53" s="1846"/>
      <c r="E53" s="1846"/>
      <c r="F53" s="1847"/>
      <c r="G53" s="2008">
        <f>G35+G36+G39+G42+G45+G48+G51+G52</f>
        <v>44.5</v>
      </c>
      <c r="H53" s="2009">
        <f aca="true" t="shared" si="21" ref="H53:M53">H35+H36+H39+H42+H45+H48+H51+H52</f>
        <v>1335</v>
      </c>
      <c r="I53" s="2009">
        <f t="shared" si="21"/>
        <v>636</v>
      </c>
      <c r="J53" s="2009">
        <f t="shared" si="21"/>
        <v>297</v>
      </c>
      <c r="K53" s="2009">
        <f t="shared" si="21"/>
        <v>78</v>
      </c>
      <c r="L53" s="2009">
        <f t="shared" si="21"/>
        <v>261</v>
      </c>
      <c r="M53" s="2009">
        <f t="shared" si="21"/>
        <v>699</v>
      </c>
      <c r="N53" s="2010">
        <f>SUM(N35:N52)</f>
        <v>18</v>
      </c>
      <c r="O53" s="2010">
        <f aca="true" t="shared" si="22" ref="O53:Y53">SUM(O36:O52)</f>
        <v>20</v>
      </c>
      <c r="P53" s="2010">
        <f t="shared" si="22"/>
        <v>14</v>
      </c>
      <c r="Q53" s="2010">
        <f t="shared" si="22"/>
        <v>4</v>
      </c>
      <c r="R53" s="2010">
        <f t="shared" si="22"/>
        <v>0</v>
      </c>
      <c r="S53" s="2010">
        <f t="shared" si="22"/>
        <v>0</v>
      </c>
      <c r="T53" s="2010">
        <f t="shared" si="22"/>
        <v>0</v>
      </c>
      <c r="U53" s="2010">
        <f t="shared" si="22"/>
        <v>0</v>
      </c>
      <c r="V53" s="2010">
        <f t="shared" si="22"/>
        <v>0</v>
      </c>
      <c r="W53" s="2010">
        <f t="shared" si="22"/>
        <v>0</v>
      </c>
      <c r="X53" s="2010">
        <f t="shared" si="22"/>
        <v>0</v>
      </c>
      <c r="Y53" s="2010">
        <f t="shared" si="22"/>
        <v>0</v>
      </c>
    </row>
    <row r="54" spans="1:25" ht="16.5" thickBot="1">
      <c r="A54" s="2011" t="s">
        <v>96</v>
      </c>
      <c r="B54" s="2012"/>
      <c r="C54" s="2012"/>
      <c r="D54" s="2012"/>
      <c r="E54" s="2012"/>
      <c r="F54" s="2012"/>
      <c r="G54" s="2012"/>
      <c r="H54" s="2013"/>
      <c r="I54" s="2012"/>
      <c r="J54" s="2012"/>
      <c r="K54" s="2012"/>
      <c r="L54" s="2012"/>
      <c r="M54" s="2012"/>
      <c r="N54" s="2014"/>
      <c r="O54" s="2015"/>
      <c r="P54" s="2015"/>
      <c r="Q54" s="2015"/>
      <c r="R54" s="2015"/>
      <c r="S54" s="2016"/>
      <c r="T54" s="2015"/>
      <c r="U54" s="2015"/>
      <c r="V54" s="2015"/>
      <c r="W54" s="2015"/>
      <c r="X54" s="2015"/>
      <c r="Y54" s="2016"/>
    </row>
    <row r="55" spans="1:25" ht="16.5" thickBot="1">
      <c r="A55" s="1769" t="s">
        <v>172</v>
      </c>
      <c r="B55" s="2017" t="s">
        <v>295</v>
      </c>
      <c r="C55" s="2018"/>
      <c r="D55" s="2019"/>
      <c r="E55" s="2019"/>
      <c r="F55" s="2020"/>
      <c r="G55" s="2021">
        <f>G56+G57</f>
        <v>4.5</v>
      </c>
      <c r="H55" s="2021">
        <f aca="true" t="shared" si="23" ref="H55:M55">H56+H57</f>
        <v>135</v>
      </c>
      <c r="I55" s="2021">
        <f t="shared" si="23"/>
        <v>84</v>
      </c>
      <c r="J55" s="2021">
        <f t="shared" si="23"/>
        <v>30</v>
      </c>
      <c r="K55" s="2021">
        <f t="shared" si="23"/>
        <v>0</v>
      </c>
      <c r="L55" s="2021">
        <f t="shared" si="23"/>
        <v>54</v>
      </c>
      <c r="M55" s="2021">
        <f t="shared" si="23"/>
        <v>51</v>
      </c>
      <c r="N55" s="2022"/>
      <c r="O55" s="2019"/>
      <c r="P55" s="2023"/>
      <c r="Q55" s="2022"/>
      <c r="R55" s="2019"/>
      <c r="S55" s="2023"/>
      <c r="T55" s="2022"/>
      <c r="U55" s="2019"/>
      <c r="V55" s="2024"/>
      <c r="W55" s="2022"/>
      <c r="X55" s="2019"/>
      <c r="Y55" s="2025"/>
    </row>
    <row r="56" spans="1:25" ht="16.5" thickBot="1">
      <c r="A56" s="2026" t="s">
        <v>173</v>
      </c>
      <c r="B56" s="2027" t="s">
        <v>295</v>
      </c>
      <c r="C56" s="1881">
        <v>7</v>
      </c>
      <c r="D56" s="2028"/>
      <c r="E56" s="2028"/>
      <c r="F56" s="2029"/>
      <c r="G56" s="1961">
        <v>3</v>
      </c>
      <c r="H56" s="2030">
        <f>G56*30</f>
        <v>90</v>
      </c>
      <c r="I56" s="1881">
        <f aca="true" t="shared" si="24" ref="I56:I61">J56+L56+K56</f>
        <v>60</v>
      </c>
      <c r="J56" s="1926">
        <v>30</v>
      </c>
      <c r="K56" s="2031"/>
      <c r="L56" s="1926">
        <v>30</v>
      </c>
      <c r="M56" s="2032">
        <f aca="true" t="shared" si="25" ref="M56:M61">H56-I56</f>
        <v>30</v>
      </c>
      <c r="N56" s="2033"/>
      <c r="O56" s="2028"/>
      <c r="P56" s="2034"/>
      <c r="Q56" s="2033"/>
      <c r="R56" s="2028"/>
      <c r="S56" s="2034"/>
      <c r="T56" s="2033"/>
      <c r="U56" s="2028"/>
      <c r="V56" s="1927"/>
      <c r="W56" s="1802">
        <f>ROUND(I56/$W$7,0)</f>
        <v>4</v>
      </c>
      <c r="X56" s="2028"/>
      <c r="Y56" s="2034"/>
    </row>
    <row r="57" spans="1:26" s="776" customFormat="1" ht="33" customHeight="1">
      <c r="A57" s="2026" t="s">
        <v>174</v>
      </c>
      <c r="B57" s="2035" t="s">
        <v>296</v>
      </c>
      <c r="C57" s="1881"/>
      <c r="D57" s="2028"/>
      <c r="E57" s="1926" t="s">
        <v>363</v>
      </c>
      <c r="F57" s="2029"/>
      <c r="G57" s="1985">
        <v>1.5</v>
      </c>
      <c r="H57" s="2030">
        <f>G57*30</f>
        <v>45</v>
      </c>
      <c r="I57" s="1881">
        <v>24</v>
      </c>
      <c r="J57" s="1926"/>
      <c r="K57" s="1926"/>
      <c r="L57" s="1926">
        <v>24</v>
      </c>
      <c r="M57" s="2032">
        <f>H57-I57</f>
        <v>21</v>
      </c>
      <c r="N57" s="2033"/>
      <c r="O57" s="2028"/>
      <c r="P57" s="2034"/>
      <c r="Q57" s="2033"/>
      <c r="R57" s="2028"/>
      <c r="S57" s="2034"/>
      <c r="T57" s="2033"/>
      <c r="U57" s="2028"/>
      <c r="V57" s="1927"/>
      <c r="W57" s="1802">
        <v>1</v>
      </c>
      <c r="X57" s="1881">
        <v>1</v>
      </c>
      <c r="Y57" s="1927"/>
      <c r="Z57" s="2483"/>
    </row>
    <row r="58" spans="1:26" s="994" customFormat="1" ht="15.75">
      <c r="A58" s="1834" t="s">
        <v>175</v>
      </c>
      <c r="B58" s="2036" t="s">
        <v>16</v>
      </c>
      <c r="C58" s="2047"/>
      <c r="D58" s="1824"/>
      <c r="E58" s="1824"/>
      <c r="F58" s="2484"/>
      <c r="G58" s="1968">
        <f>G59+G60</f>
        <v>6</v>
      </c>
      <c r="H58" s="1968">
        <f aca="true" t="shared" si="26" ref="H58:M58">H59+H60</f>
        <v>180</v>
      </c>
      <c r="I58" s="1968">
        <f t="shared" si="26"/>
        <v>93</v>
      </c>
      <c r="J58" s="1968">
        <f t="shared" si="26"/>
        <v>30</v>
      </c>
      <c r="K58" s="1968">
        <f t="shared" si="26"/>
        <v>0</v>
      </c>
      <c r="L58" s="1968">
        <f t="shared" si="26"/>
        <v>63</v>
      </c>
      <c r="M58" s="1968">
        <f t="shared" si="26"/>
        <v>87</v>
      </c>
      <c r="N58" s="2315"/>
      <c r="O58" s="2028"/>
      <c r="P58" s="2034"/>
      <c r="Q58" s="2033"/>
      <c r="R58" s="2028"/>
      <c r="S58" s="2485"/>
      <c r="T58" s="2315"/>
      <c r="U58" s="2028"/>
      <c r="V58" s="2486"/>
      <c r="W58" s="2315"/>
      <c r="X58" s="2028"/>
      <c r="Y58" s="2034"/>
      <c r="Z58" s="2481"/>
    </row>
    <row r="59" spans="1:26" s="994" customFormat="1" ht="15.75">
      <c r="A59" s="1955" t="s">
        <v>176</v>
      </c>
      <c r="B59" s="2224" t="s">
        <v>16</v>
      </c>
      <c r="C59" s="2047">
        <v>3</v>
      </c>
      <c r="D59" s="1824"/>
      <c r="E59" s="1824"/>
      <c r="F59" s="2484"/>
      <c r="G59" s="1961">
        <v>5</v>
      </c>
      <c r="H59" s="2487">
        <f>G59*30</f>
        <v>150</v>
      </c>
      <c r="I59" s="2488">
        <f t="shared" si="24"/>
        <v>75</v>
      </c>
      <c r="J59" s="2489">
        <v>30</v>
      </c>
      <c r="K59" s="2048"/>
      <c r="L59" s="2053">
        <v>45</v>
      </c>
      <c r="M59" s="2490">
        <f t="shared" si="25"/>
        <v>75</v>
      </c>
      <c r="N59" s="2045"/>
      <c r="O59" s="1796"/>
      <c r="P59" s="1797"/>
      <c r="Q59" s="2491">
        <f>ROUND(I59/$Q$7,0)</f>
        <v>5</v>
      </c>
      <c r="R59" s="1796"/>
      <c r="S59" s="2046"/>
      <c r="T59" s="2045"/>
      <c r="U59" s="1796"/>
      <c r="V59" s="1972"/>
      <c r="W59" s="1878"/>
      <c r="X59" s="1879"/>
      <c r="Y59" s="1927"/>
      <c r="Z59" s="2481"/>
    </row>
    <row r="60" spans="1:26" s="994" customFormat="1" ht="15.75">
      <c r="A60" s="1955" t="s">
        <v>177</v>
      </c>
      <c r="B60" s="2224" t="s">
        <v>58</v>
      </c>
      <c r="C60" s="2047"/>
      <c r="D60" s="1824"/>
      <c r="E60" s="2489" t="s">
        <v>358</v>
      </c>
      <c r="F60" s="2492"/>
      <c r="G60" s="1985">
        <v>1</v>
      </c>
      <c r="H60" s="2487">
        <f>G60*30</f>
        <v>30</v>
      </c>
      <c r="I60" s="2488">
        <f t="shared" si="24"/>
        <v>18</v>
      </c>
      <c r="J60" s="2489"/>
      <c r="K60" s="2048"/>
      <c r="L60" s="2048">
        <v>18</v>
      </c>
      <c r="M60" s="2490">
        <f t="shared" si="25"/>
        <v>12</v>
      </c>
      <c r="N60" s="2045"/>
      <c r="O60" s="1796"/>
      <c r="P60" s="1797"/>
      <c r="Q60" s="1826"/>
      <c r="R60" s="2037">
        <f>ROUND(I60/$R$7,0)</f>
        <v>2</v>
      </c>
      <c r="S60" s="2046"/>
      <c r="T60" s="2045"/>
      <c r="U60" s="1796"/>
      <c r="V60" s="1972"/>
      <c r="W60" s="1878"/>
      <c r="X60" s="1879"/>
      <c r="Y60" s="1927"/>
      <c r="Z60" s="2481"/>
    </row>
    <row r="61" spans="1:25" ht="15.75">
      <c r="A61" s="1834" t="s">
        <v>178</v>
      </c>
      <c r="B61" s="2036" t="s">
        <v>272</v>
      </c>
      <c r="C61" s="2037" t="s">
        <v>360</v>
      </c>
      <c r="D61" s="2038"/>
      <c r="E61" s="2038"/>
      <c r="F61" s="2039"/>
      <c r="G61" s="2040">
        <v>3.5</v>
      </c>
      <c r="H61" s="2041">
        <f>G61*30</f>
        <v>105</v>
      </c>
      <c r="I61" s="2042">
        <f t="shared" si="24"/>
        <v>54</v>
      </c>
      <c r="J61" s="2043">
        <v>36</v>
      </c>
      <c r="K61" s="2043"/>
      <c r="L61" s="2043">
        <v>18</v>
      </c>
      <c r="M61" s="2044">
        <f t="shared" si="25"/>
        <v>51</v>
      </c>
      <c r="N61" s="2045"/>
      <c r="O61" s="1796"/>
      <c r="P61" s="2046"/>
      <c r="Q61" s="2045"/>
      <c r="R61" s="1796"/>
      <c r="S61" s="2046"/>
      <c r="T61" s="2045"/>
      <c r="U61" s="1796">
        <v>6</v>
      </c>
      <c r="V61" s="1802"/>
      <c r="W61" s="1878"/>
      <c r="X61" s="1879"/>
      <c r="Y61" s="1927"/>
    </row>
    <row r="62" spans="1:26" s="984" customFormat="1" ht="15.75">
      <c r="A62" s="1834" t="s">
        <v>179</v>
      </c>
      <c r="B62" s="2036" t="s">
        <v>286</v>
      </c>
      <c r="C62" s="2047"/>
      <c r="D62" s="1824"/>
      <c r="E62" s="1824"/>
      <c r="F62" s="2493"/>
      <c r="G62" s="2494">
        <v>5.5</v>
      </c>
      <c r="H62" s="2495">
        <f aca="true" t="shared" si="27" ref="H62:M62">H63+H64</f>
        <v>165</v>
      </c>
      <c r="I62" s="2496">
        <f t="shared" si="27"/>
        <v>90</v>
      </c>
      <c r="J62" s="2496">
        <f t="shared" si="27"/>
        <v>54</v>
      </c>
      <c r="K62" s="2496">
        <f t="shared" si="27"/>
        <v>0</v>
      </c>
      <c r="L62" s="2496">
        <f t="shared" si="27"/>
        <v>36</v>
      </c>
      <c r="M62" s="2497">
        <f t="shared" si="27"/>
        <v>75</v>
      </c>
      <c r="N62" s="2045"/>
      <c r="O62" s="1796"/>
      <c r="P62" s="2046"/>
      <c r="Q62" s="2045"/>
      <c r="R62" s="1796"/>
      <c r="S62" s="2046"/>
      <c r="T62" s="2045"/>
      <c r="U62" s="1796"/>
      <c r="V62" s="1972"/>
      <c r="W62" s="1878"/>
      <c r="X62" s="1879"/>
      <c r="Y62" s="1927"/>
      <c r="Z62" s="2482"/>
    </row>
    <row r="63" spans="1:26" s="984" customFormat="1" ht="15.75">
      <c r="A63" s="1955" t="s">
        <v>287</v>
      </c>
      <c r="B63" s="2223" t="s">
        <v>286</v>
      </c>
      <c r="C63" s="2047"/>
      <c r="D63" s="2037"/>
      <c r="E63" s="1824"/>
      <c r="F63" s="2493"/>
      <c r="G63" s="2498">
        <v>2.5</v>
      </c>
      <c r="H63" s="2487">
        <f aca="true" t="shared" si="28" ref="H63:H68">G63*30</f>
        <v>75</v>
      </c>
      <c r="I63" s="2499">
        <f>J63+L63+K63</f>
        <v>45</v>
      </c>
      <c r="J63" s="2489">
        <v>27</v>
      </c>
      <c r="K63" s="2048"/>
      <c r="L63" s="2048">
        <v>18</v>
      </c>
      <c r="M63" s="1830">
        <f aca="true" t="shared" si="29" ref="M63:M68">H63-I63</f>
        <v>30</v>
      </c>
      <c r="N63" s="2045"/>
      <c r="O63" s="1796"/>
      <c r="P63" s="2046"/>
      <c r="Q63" s="2045"/>
      <c r="R63" s="2037">
        <f>ROUND(I63/$R$7,0)</f>
        <v>5</v>
      </c>
      <c r="S63" s="2046"/>
      <c r="T63" s="2045"/>
      <c r="U63" s="1796"/>
      <c r="V63" s="1972"/>
      <c r="W63" s="1878"/>
      <c r="X63" s="1879"/>
      <c r="Y63" s="1927"/>
      <c r="Z63" s="2482"/>
    </row>
    <row r="64" spans="1:26" s="984" customFormat="1" ht="15.75">
      <c r="A64" s="1955" t="s">
        <v>288</v>
      </c>
      <c r="B64" s="2223" t="s">
        <v>286</v>
      </c>
      <c r="C64" s="2047" t="s">
        <v>359</v>
      </c>
      <c r="D64" s="1824"/>
      <c r="E64" s="1824"/>
      <c r="F64" s="2493"/>
      <c r="G64" s="2498">
        <v>3</v>
      </c>
      <c r="H64" s="2487">
        <f t="shared" si="28"/>
        <v>90</v>
      </c>
      <c r="I64" s="2499">
        <f>J64+L64+K64</f>
        <v>45</v>
      </c>
      <c r="J64" s="2489">
        <v>27</v>
      </c>
      <c r="K64" s="2048"/>
      <c r="L64" s="2048">
        <v>18</v>
      </c>
      <c r="M64" s="1830">
        <f>H64-I64</f>
        <v>45</v>
      </c>
      <c r="N64" s="2045"/>
      <c r="O64" s="1796"/>
      <c r="P64" s="2046"/>
      <c r="Q64" s="2045"/>
      <c r="R64" s="1796"/>
      <c r="S64" s="2037">
        <f>ROUND(I64/$S$7,0)</f>
        <v>5</v>
      </c>
      <c r="T64" s="2045"/>
      <c r="U64" s="1796"/>
      <c r="V64" s="1972"/>
      <c r="W64" s="1878"/>
      <c r="X64" s="1879"/>
      <c r="Y64" s="1927"/>
      <c r="Z64" s="2482"/>
    </row>
    <row r="65" spans="1:26" s="984" customFormat="1" ht="15.75">
      <c r="A65" s="1834" t="s">
        <v>180</v>
      </c>
      <c r="B65" s="2036" t="s">
        <v>17</v>
      </c>
      <c r="C65" s="2047">
        <v>3</v>
      </c>
      <c r="D65" s="1824"/>
      <c r="E65" s="1824"/>
      <c r="F65" s="2484"/>
      <c r="G65" s="2050">
        <v>4</v>
      </c>
      <c r="H65" s="2050">
        <f t="shared" si="28"/>
        <v>120</v>
      </c>
      <c r="I65" s="2050">
        <f>J65+L65</f>
        <v>60</v>
      </c>
      <c r="J65" s="2050">
        <v>45</v>
      </c>
      <c r="K65" s="2050">
        <v>0</v>
      </c>
      <c r="L65" s="2050">
        <v>15</v>
      </c>
      <c r="M65" s="2050">
        <f>H65-I65</f>
        <v>60</v>
      </c>
      <c r="N65" s="2045"/>
      <c r="O65" s="1796"/>
      <c r="P65" s="1797"/>
      <c r="Q65" s="1826">
        <v>4</v>
      </c>
      <c r="R65" s="1796"/>
      <c r="S65" s="2046"/>
      <c r="T65" s="2045"/>
      <c r="U65" s="1796"/>
      <c r="V65" s="1972"/>
      <c r="W65" s="1878"/>
      <c r="X65" s="1879"/>
      <c r="Y65" s="1880"/>
      <c r="Z65" s="2482"/>
    </row>
    <row r="66" spans="1:25" ht="15.75">
      <c r="A66" s="1834" t="s">
        <v>181</v>
      </c>
      <c r="B66" s="2036" t="s">
        <v>289</v>
      </c>
      <c r="C66" s="2047">
        <v>5</v>
      </c>
      <c r="D66" s="2048"/>
      <c r="E66" s="2048"/>
      <c r="F66" s="2049"/>
      <c r="G66" s="2050">
        <v>3</v>
      </c>
      <c r="H66" s="2041">
        <f t="shared" si="28"/>
        <v>90</v>
      </c>
      <c r="I66" s="2051">
        <f aca="true" t="shared" si="30" ref="I66:I71">J66+L66+K66</f>
        <v>45</v>
      </c>
      <c r="J66" s="2052">
        <v>30</v>
      </c>
      <c r="K66" s="2053"/>
      <c r="L66" s="2053">
        <v>15</v>
      </c>
      <c r="M66" s="2044">
        <f t="shared" si="29"/>
        <v>45</v>
      </c>
      <c r="N66" s="2045"/>
      <c r="O66" s="1796"/>
      <c r="P66" s="2046"/>
      <c r="Q66" s="2045"/>
      <c r="R66" s="1796"/>
      <c r="S66" s="1797"/>
      <c r="T66" s="2037">
        <f>ROUND(I66/$T$7,0)</f>
        <v>3</v>
      </c>
      <c r="U66" s="1796"/>
      <c r="V66" s="1972"/>
      <c r="W66" s="1878"/>
      <c r="X66" s="1879"/>
      <c r="Y66" s="1880"/>
    </row>
    <row r="67" spans="1:25" ht="15.75">
      <c r="A67" s="1834" t="s">
        <v>182</v>
      </c>
      <c r="B67" s="2036" t="s">
        <v>273</v>
      </c>
      <c r="C67" s="2047" t="s">
        <v>360</v>
      </c>
      <c r="D67" s="2048"/>
      <c r="E67" s="2048"/>
      <c r="F67" s="2049"/>
      <c r="G67" s="2050">
        <v>4</v>
      </c>
      <c r="H67" s="2041">
        <f t="shared" si="28"/>
        <v>120</v>
      </c>
      <c r="I67" s="2051">
        <f>J67+L67+K67</f>
        <v>63</v>
      </c>
      <c r="J67" s="2052">
        <v>45</v>
      </c>
      <c r="K67" s="2053"/>
      <c r="L67" s="2053">
        <v>18</v>
      </c>
      <c r="M67" s="2044">
        <f>H67-I67</f>
        <v>57</v>
      </c>
      <c r="N67" s="2045"/>
      <c r="O67" s="1796"/>
      <c r="P67" s="2046"/>
      <c r="Q67" s="2045"/>
      <c r="R67" s="1796"/>
      <c r="S67" s="2046"/>
      <c r="T67" s="2045"/>
      <c r="U67" s="1796">
        <v>7</v>
      </c>
      <c r="V67" s="1972"/>
      <c r="W67" s="1878"/>
      <c r="X67" s="1879"/>
      <c r="Y67" s="1880"/>
    </row>
    <row r="68" spans="1:25" ht="15.75">
      <c r="A68" s="1834" t="s">
        <v>183</v>
      </c>
      <c r="B68" s="2036" t="s">
        <v>20</v>
      </c>
      <c r="C68" s="1957">
        <v>5</v>
      </c>
      <c r="D68" s="1959"/>
      <c r="E68" s="1959"/>
      <c r="F68" s="1967"/>
      <c r="G68" s="1968">
        <v>3</v>
      </c>
      <c r="H68" s="2054">
        <f t="shared" si="28"/>
        <v>90</v>
      </c>
      <c r="I68" s="2055">
        <f t="shared" si="30"/>
        <v>45</v>
      </c>
      <c r="J68" s="1988">
        <v>30</v>
      </c>
      <c r="K68" s="1990"/>
      <c r="L68" s="1990">
        <v>15</v>
      </c>
      <c r="M68" s="2056">
        <f t="shared" si="29"/>
        <v>45</v>
      </c>
      <c r="N68" s="1878"/>
      <c r="O68" s="1879"/>
      <c r="P68" s="1972"/>
      <c r="Q68" s="1878"/>
      <c r="R68" s="1879"/>
      <c r="S68" s="1880"/>
      <c r="T68" s="1802">
        <f>ROUND(I68/$T$7,0)</f>
        <v>3</v>
      </c>
      <c r="U68" s="1879"/>
      <c r="V68" s="1972"/>
      <c r="W68" s="1878"/>
      <c r="X68" s="1879"/>
      <c r="Y68" s="1927"/>
    </row>
    <row r="69" spans="1:25" ht="15.75">
      <c r="A69" s="1834" t="s">
        <v>184</v>
      </c>
      <c r="B69" s="2036" t="s">
        <v>22</v>
      </c>
      <c r="C69" s="1957"/>
      <c r="D69" s="1959"/>
      <c r="E69" s="1959"/>
      <c r="F69" s="1967"/>
      <c r="G69" s="1968">
        <v>3.5</v>
      </c>
      <c r="H69" s="2057">
        <f aca="true" t="shared" si="31" ref="H69:M69">H70+H71</f>
        <v>105</v>
      </c>
      <c r="I69" s="2058">
        <f t="shared" si="31"/>
        <v>54</v>
      </c>
      <c r="J69" s="2058">
        <f t="shared" si="31"/>
        <v>36</v>
      </c>
      <c r="K69" s="2058">
        <f t="shared" si="31"/>
        <v>0</v>
      </c>
      <c r="L69" s="2058">
        <f t="shared" si="31"/>
        <v>18</v>
      </c>
      <c r="M69" s="2059">
        <f t="shared" si="31"/>
        <v>51</v>
      </c>
      <c r="N69" s="1878"/>
      <c r="O69" s="1879"/>
      <c r="P69" s="1972"/>
      <c r="Q69" s="1878"/>
      <c r="R69" s="1879"/>
      <c r="S69" s="1972"/>
      <c r="T69" s="1878"/>
      <c r="U69" s="1879"/>
      <c r="V69" s="1972"/>
      <c r="W69" s="1878"/>
      <c r="X69" s="1879"/>
      <c r="Y69" s="1880"/>
    </row>
    <row r="70" spans="1:26" s="994" customFormat="1" ht="15.75">
      <c r="A70" s="1955" t="s">
        <v>185</v>
      </c>
      <c r="B70" s="2223" t="s">
        <v>22</v>
      </c>
      <c r="C70" s="1957"/>
      <c r="D70" s="1802"/>
      <c r="E70" s="1959"/>
      <c r="F70" s="1967"/>
      <c r="G70" s="1961">
        <v>1.5</v>
      </c>
      <c r="H70" s="2030">
        <f aca="true" t="shared" si="32" ref="H70:H80">G70*30</f>
        <v>45</v>
      </c>
      <c r="I70" s="1973">
        <f t="shared" si="30"/>
        <v>27</v>
      </c>
      <c r="J70" s="1963">
        <v>18</v>
      </c>
      <c r="K70" s="1958"/>
      <c r="L70" s="1958">
        <v>9</v>
      </c>
      <c r="M70" s="1984">
        <f aca="true" t="shared" si="33" ref="M70:M79">H70-I70</f>
        <v>18</v>
      </c>
      <c r="N70" s="1878"/>
      <c r="O70" s="1879"/>
      <c r="P70" s="1972"/>
      <c r="Q70" s="1878"/>
      <c r="R70" s="1802">
        <f>ROUND(I70/$R$7,0)</f>
        <v>3</v>
      </c>
      <c r="S70" s="1972"/>
      <c r="T70" s="1878"/>
      <c r="U70" s="1879"/>
      <c r="V70" s="1972"/>
      <c r="W70" s="1878"/>
      <c r="X70" s="1879"/>
      <c r="Y70" s="1880"/>
      <c r="Z70" s="2481"/>
    </row>
    <row r="71" spans="1:26" s="994" customFormat="1" ht="15.75">
      <c r="A71" s="1955" t="s">
        <v>186</v>
      </c>
      <c r="B71" s="2223" t="s">
        <v>22</v>
      </c>
      <c r="C71" s="1957" t="s">
        <v>359</v>
      </c>
      <c r="D71" s="1959"/>
      <c r="E71" s="1959"/>
      <c r="F71" s="1967"/>
      <c r="G71" s="1961">
        <v>2</v>
      </c>
      <c r="H71" s="2030">
        <f t="shared" si="32"/>
        <v>60</v>
      </c>
      <c r="I71" s="1973">
        <f t="shared" si="30"/>
        <v>27</v>
      </c>
      <c r="J71" s="1963">
        <v>18</v>
      </c>
      <c r="K71" s="1958"/>
      <c r="L71" s="1958">
        <v>9</v>
      </c>
      <c r="M71" s="2032">
        <f t="shared" si="33"/>
        <v>33</v>
      </c>
      <c r="N71" s="1878"/>
      <c r="O71" s="1879"/>
      <c r="P71" s="1972"/>
      <c r="Q71" s="1878"/>
      <c r="R71" s="1879"/>
      <c r="S71" s="1802">
        <f>ROUND(I71/$S$7,0)</f>
        <v>3</v>
      </c>
      <c r="T71" s="1878"/>
      <c r="U71" s="1879"/>
      <c r="V71" s="1972"/>
      <c r="W71" s="1878"/>
      <c r="X71" s="1879"/>
      <c r="Y71" s="1880"/>
      <c r="Z71" s="2481"/>
    </row>
    <row r="72" spans="1:26" s="994" customFormat="1" ht="15.75">
      <c r="A72" s="1834" t="s">
        <v>187</v>
      </c>
      <c r="B72" s="2036" t="s">
        <v>290</v>
      </c>
      <c r="C72" s="1957" t="s">
        <v>359</v>
      </c>
      <c r="D72" s="1959"/>
      <c r="E72" s="1959"/>
      <c r="F72" s="1967"/>
      <c r="G72" s="1968">
        <v>3</v>
      </c>
      <c r="H72" s="2054">
        <f t="shared" si="32"/>
        <v>90</v>
      </c>
      <c r="I72" s="2055">
        <v>36</v>
      </c>
      <c r="J72" s="1988">
        <v>27</v>
      </c>
      <c r="K72" s="1990"/>
      <c r="L72" s="1990">
        <v>9</v>
      </c>
      <c r="M72" s="2063">
        <f t="shared" si="33"/>
        <v>54</v>
      </c>
      <c r="N72" s="1878"/>
      <c r="O72" s="1879"/>
      <c r="P72" s="1972"/>
      <c r="Q72" s="1878"/>
      <c r="R72" s="1879"/>
      <c r="S72" s="1802">
        <f>ROUND(I72/$S$7,0)</f>
        <v>4</v>
      </c>
      <c r="T72" s="1878"/>
      <c r="U72" s="1879"/>
      <c r="V72" s="1972"/>
      <c r="W72" s="1878"/>
      <c r="X72" s="1879"/>
      <c r="Y72" s="1880"/>
      <c r="Z72" s="2481"/>
    </row>
    <row r="73" spans="1:25" ht="15.75">
      <c r="A73" s="1834" t="s">
        <v>188</v>
      </c>
      <c r="B73" s="2060" t="s">
        <v>237</v>
      </c>
      <c r="C73" s="1881"/>
      <c r="D73" s="2028"/>
      <c r="E73" s="2028"/>
      <c r="F73" s="2061"/>
      <c r="G73" s="1968">
        <v>3.5</v>
      </c>
      <c r="H73" s="2054">
        <f t="shared" si="32"/>
        <v>105</v>
      </c>
      <c r="I73" s="2062">
        <v>51</v>
      </c>
      <c r="J73" s="2062">
        <v>34</v>
      </c>
      <c r="K73" s="2062">
        <v>9</v>
      </c>
      <c r="L73" s="2062">
        <v>8</v>
      </c>
      <c r="M73" s="2063">
        <f>H73-I73</f>
        <v>54</v>
      </c>
      <c r="N73" s="1878"/>
      <c r="O73" s="1879"/>
      <c r="P73" s="1972"/>
      <c r="Q73" s="1878"/>
      <c r="R73" s="1879"/>
      <c r="S73" s="2064"/>
      <c r="T73" s="1878"/>
      <c r="U73" s="1879"/>
      <c r="V73" s="1814"/>
      <c r="W73" s="1964"/>
      <c r="X73" s="1879"/>
      <c r="Y73" s="1880"/>
    </row>
    <row r="74" spans="1:25" ht="15.75">
      <c r="A74" s="1955" t="s">
        <v>239</v>
      </c>
      <c r="B74" s="2065" t="s">
        <v>236</v>
      </c>
      <c r="C74" s="1881" t="s">
        <v>361</v>
      </c>
      <c r="D74" s="2031"/>
      <c r="E74" s="2031"/>
      <c r="F74" s="2066"/>
      <c r="G74" s="1961">
        <v>2</v>
      </c>
      <c r="H74" s="2030">
        <v>60</v>
      </c>
      <c r="I74" s="1926">
        <v>27</v>
      </c>
      <c r="J74" s="1926">
        <v>18</v>
      </c>
      <c r="K74" s="1926">
        <v>9</v>
      </c>
      <c r="L74" s="1926">
        <v>0</v>
      </c>
      <c r="M74" s="2063">
        <f>H74-I74</f>
        <v>33</v>
      </c>
      <c r="N74" s="1878"/>
      <c r="O74" s="1879"/>
      <c r="P74" s="1972"/>
      <c r="Q74" s="1878"/>
      <c r="R74" s="1879"/>
      <c r="S74" s="2064"/>
      <c r="T74" s="1878"/>
      <c r="U74" s="1879"/>
      <c r="V74" s="1814">
        <v>3</v>
      </c>
      <c r="W74" s="1964"/>
      <c r="X74" s="1879"/>
      <c r="Y74" s="1880"/>
    </row>
    <row r="75" spans="1:26" s="994" customFormat="1" ht="15.75">
      <c r="A75" s="2500" t="s">
        <v>240</v>
      </c>
      <c r="B75" s="2501" t="s">
        <v>259</v>
      </c>
      <c r="C75" s="2018"/>
      <c r="D75" s="2307" t="s">
        <v>358</v>
      </c>
      <c r="E75" s="2307"/>
      <c r="F75" s="2214"/>
      <c r="G75" s="2502">
        <v>1.5</v>
      </c>
      <c r="H75" s="2030">
        <f>G75*30</f>
        <v>45</v>
      </c>
      <c r="I75" s="2018">
        <f>J75+L75+K75</f>
        <v>24</v>
      </c>
      <c r="J75" s="2307">
        <v>16</v>
      </c>
      <c r="K75" s="2307">
        <v>0</v>
      </c>
      <c r="L75" s="2307">
        <v>8</v>
      </c>
      <c r="M75" s="2503">
        <f>H75-I75</f>
        <v>21</v>
      </c>
      <c r="N75" s="1802"/>
      <c r="O75" s="2307"/>
      <c r="P75" s="2504"/>
      <c r="Q75" s="1802"/>
      <c r="R75" s="2307">
        <v>3</v>
      </c>
      <c r="S75" s="2504"/>
      <c r="T75" s="2018"/>
      <c r="U75" s="2307"/>
      <c r="V75" s="2504"/>
      <c r="W75" s="2018"/>
      <c r="X75" s="2307"/>
      <c r="Y75" s="2504"/>
      <c r="Z75" s="2481"/>
    </row>
    <row r="76" spans="1:25" ht="15.75">
      <c r="A76" s="1834" t="s">
        <v>189</v>
      </c>
      <c r="B76" s="2067" t="s">
        <v>291</v>
      </c>
      <c r="C76" s="4" t="s">
        <v>361</v>
      </c>
      <c r="D76" s="1"/>
      <c r="E76" s="1"/>
      <c r="F76" s="1801"/>
      <c r="G76" s="1968">
        <v>3.5</v>
      </c>
      <c r="H76" s="2054">
        <f t="shared" si="32"/>
        <v>105</v>
      </c>
      <c r="I76" s="2062">
        <f>J76+L76+K76</f>
        <v>54</v>
      </c>
      <c r="J76" s="2068">
        <v>36</v>
      </c>
      <c r="K76" s="2068"/>
      <c r="L76" s="2068">
        <v>18</v>
      </c>
      <c r="M76" s="2063">
        <f t="shared" si="33"/>
        <v>51</v>
      </c>
      <c r="N76" s="1878"/>
      <c r="O76" s="1879"/>
      <c r="P76" s="1972"/>
      <c r="Q76" s="1878"/>
      <c r="R76" s="1879"/>
      <c r="S76" s="1972"/>
      <c r="T76" s="1878"/>
      <c r="U76" s="1879">
        <v>6</v>
      </c>
      <c r="V76" s="1880"/>
      <c r="W76" s="1802"/>
      <c r="X76" s="1879"/>
      <c r="Y76" s="1880"/>
    </row>
    <row r="77" spans="1:26" s="994" customFormat="1" ht="15.75">
      <c r="A77" s="1834" t="s">
        <v>190</v>
      </c>
      <c r="B77" s="2067" t="s">
        <v>25</v>
      </c>
      <c r="C77" s="1802" t="s">
        <v>357</v>
      </c>
      <c r="D77" s="1870"/>
      <c r="E77" s="1870"/>
      <c r="F77" s="2064"/>
      <c r="G77" s="1968">
        <v>3</v>
      </c>
      <c r="H77" s="2054">
        <f t="shared" si="32"/>
        <v>90</v>
      </c>
      <c r="I77" s="2062">
        <v>45</v>
      </c>
      <c r="J77" s="2505">
        <v>27</v>
      </c>
      <c r="K77" s="2505"/>
      <c r="L77" s="2505">
        <v>18</v>
      </c>
      <c r="M77" s="2063">
        <f t="shared" si="33"/>
        <v>45</v>
      </c>
      <c r="N77" s="1878"/>
      <c r="O77" s="1879"/>
      <c r="P77" s="1802">
        <f>ROUND(I77/$P$7,0)</f>
        <v>5</v>
      </c>
      <c r="Q77" s="1878"/>
      <c r="R77" s="1879"/>
      <c r="S77" s="1972"/>
      <c r="T77" s="1878"/>
      <c r="U77" s="1879"/>
      <c r="V77" s="1880"/>
      <c r="W77" s="1964"/>
      <c r="X77" s="1879"/>
      <c r="Y77" s="1880"/>
      <c r="Z77" s="2481"/>
    </row>
    <row r="78" spans="1:26" s="994" customFormat="1" ht="15.75">
      <c r="A78" s="1834" t="s">
        <v>191</v>
      </c>
      <c r="B78" s="2036" t="s">
        <v>260</v>
      </c>
      <c r="C78" s="2047"/>
      <c r="D78" s="2048" t="s">
        <v>358</v>
      </c>
      <c r="E78" s="2048"/>
      <c r="F78" s="2049"/>
      <c r="G78" s="1968">
        <v>2</v>
      </c>
      <c r="H78" s="2054">
        <f t="shared" si="32"/>
        <v>60</v>
      </c>
      <c r="I78" s="2062">
        <v>30</v>
      </c>
      <c r="J78" s="1988">
        <v>20</v>
      </c>
      <c r="K78" s="1990"/>
      <c r="L78" s="1990">
        <v>10</v>
      </c>
      <c r="M78" s="2063">
        <f t="shared" si="33"/>
        <v>30</v>
      </c>
      <c r="N78" s="1878"/>
      <c r="O78" s="1879"/>
      <c r="P78" s="1972"/>
      <c r="Q78" s="1878"/>
      <c r="R78" s="1879">
        <v>3</v>
      </c>
      <c r="S78" s="1880"/>
      <c r="T78" s="1802"/>
      <c r="U78" s="1879"/>
      <c r="V78" s="1972"/>
      <c r="W78" s="1878"/>
      <c r="X78" s="1879"/>
      <c r="Y78" s="1880"/>
      <c r="Z78" s="2481"/>
    </row>
    <row r="79" spans="1:25" ht="15.75">
      <c r="A79" s="1834" t="s">
        <v>192</v>
      </c>
      <c r="B79" s="2036" t="s">
        <v>109</v>
      </c>
      <c r="C79" s="1957">
        <v>5</v>
      </c>
      <c r="D79" s="2069"/>
      <c r="E79" s="2069"/>
      <c r="F79" s="2070"/>
      <c r="G79" s="1968">
        <v>4</v>
      </c>
      <c r="H79" s="2054">
        <f t="shared" si="32"/>
        <v>120</v>
      </c>
      <c r="I79" s="2062">
        <f>J79+L79+K79</f>
        <v>60</v>
      </c>
      <c r="J79" s="1988">
        <v>30</v>
      </c>
      <c r="K79" s="2071"/>
      <c r="L79" s="1990">
        <v>30</v>
      </c>
      <c r="M79" s="2063">
        <f t="shared" si="33"/>
        <v>60</v>
      </c>
      <c r="N79" s="1878"/>
      <c r="O79" s="1879"/>
      <c r="P79" s="1972"/>
      <c r="Q79" s="1878"/>
      <c r="R79" s="1879"/>
      <c r="S79" s="1880"/>
      <c r="T79" s="1802">
        <f>ROUND(I79/$T$7,0)</f>
        <v>4</v>
      </c>
      <c r="U79" s="1879"/>
      <c r="V79" s="1972"/>
      <c r="W79" s="1878"/>
      <c r="X79" s="1879"/>
      <c r="Y79" s="1880"/>
    </row>
    <row r="80" spans="1:26" s="995" customFormat="1" ht="15.75">
      <c r="A80" s="1834" t="s">
        <v>193</v>
      </c>
      <c r="B80" s="2067" t="s">
        <v>292</v>
      </c>
      <c r="C80" s="1802" t="s">
        <v>361</v>
      </c>
      <c r="D80" s="1870"/>
      <c r="E80" s="1870"/>
      <c r="F80" s="2064"/>
      <c r="G80" s="2072">
        <v>3.5</v>
      </c>
      <c r="H80" s="2054">
        <f t="shared" si="32"/>
        <v>105</v>
      </c>
      <c r="I80" s="2055">
        <f>J80+L80+K80</f>
        <v>54</v>
      </c>
      <c r="J80" s="1988">
        <v>36</v>
      </c>
      <c r="K80" s="2071"/>
      <c r="L80" s="1990">
        <v>18</v>
      </c>
      <c r="M80" s="2063">
        <f>H80-I80</f>
        <v>51</v>
      </c>
      <c r="N80" s="1878"/>
      <c r="O80" s="1879"/>
      <c r="P80" s="1972"/>
      <c r="Q80" s="1878"/>
      <c r="R80" s="1879"/>
      <c r="S80" s="1972"/>
      <c r="T80" s="1878"/>
      <c r="U80" s="1879"/>
      <c r="V80" s="1972">
        <v>6</v>
      </c>
      <c r="W80" s="1878"/>
      <c r="X80" s="1879"/>
      <c r="Y80" s="1880"/>
      <c r="Z80" s="2481"/>
    </row>
    <row r="81" spans="1:26" s="994" customFormat="1" ht="15.75">
      <c r="A81" s="1834" t="s">
        <v>194</v>
      </c>
      <c r="B81" s="2067" t="s">
        <v>26</v>
      </c>
      <c r="C81" s="1802"/>
      <c r="D81" s="1870"/>
      <c r="E81" s="1870"/>
      <c r="F81" s="2064"/>
      <c r="G81" s="2072">
        <f>G82+G83+G84</f>
        <v>7.5</v>
      </c>
      <c r="H81" s="2506">
        <f aca="true" t="shared" si="34" ref="H81:M81">H82+H83+H84</f>
        <v>225</v>
      </c>
      <c r="I81" s="2507">
        <f>I82+I83+I84</f>
        <v>129</v>
      </c>
      <c r="J81" s="2507">
        <f t="shared" si="34"/>
        <v>63</v>
      </c>
      <c r="K81" s="2507">
        <f t="shared" si="34"/>
        <v>0</v>
      </c>
      <c r="L81" s="2507">
        <f t="shared" si="34"/>
        <v>66</v>
      </c>
      <c r="M81" s="2508">
        <f t="shared" si="34"/>
        <v>96</v>
      </c>
      <c r="N81" s="1878"/>
      <c r="O81" s="1879"/>
      <c r="P81" s="1880"/>
      <c r="Q81" s="1964"/>
      <c r="R81" s="1879"/>
      <c r="S81" s="1972"/>
      <c r="T81" s="1878"/>
      <c r="U81" s="1879"/>
      <c r="V81" s="1972"/>
      <c r="W81" s="1878"/>
      <c r="X81" s="1879"/>
      <c r="Y81" s="1880"/>
      <c r="Z81" s="2481"/>
    </row>
    <row r="82" spans="1:26" s="994" customFormat="1" ht="15.75">
      <c r="A82" s="1955" t="s">
        <v>195</v>
      </c>
      <c r="B82" s="2280" t="s">
        <v>26</v>
      </c>
      <c r="C82" s="1802"/>
      <c r="D82" s="1870">
        <v>3</v>
      </c>
      <c r="E82" s="1870"/>
      <c r="F82" s="2064"/>
      <c r="G82" s="2180">
        <v>4.5</v>
      </c>
      <c r="H82" s="2030">
        <f>G82*30</f>
        <v>135</v>
      </c>
      <c r="I82" s="1926">
        <f>J82+L82+K82</f>
        <v>75</v>
      </c>
      <c r="J82" s="2258">
        <v>45</v>
      </c>
      <c r="K82" s="2258"/>
      <c r="L82" s="2258">
        <v>30</v>
      </c>
      <c r="M82" s="1984">
        <f aca="true" t="shared" si="35" ref="M82:M88">H82-I82</f>
        <v>60</v>
      </c>
      <c r="N82" s="1878"/>
      <c r="O82" s="1879"/>
      <c r="P82" s="1880"/>
      <c r="Q82" s="1802">
        <v>5</v>
      </c>
      <c r="R82" s="1879"/>
      <c r="S82" s="1972"/>
      <c r="T82" s="1878"/>
      <c r="U82" s="1879"/>
      <c r="V82" s="1972"/>
      <c r="W82" s="1878"/>
      <c r="X82" s="1879"/>
      <c r="Y82" s="1880"/>
      <c r="Z82" s="2481"/>
    </row>
    <row r="83" spans="1:26" s="994" customFormat="1" ht="15.75">
      <c r="A83" s="1955" t="s">
        <v>196</v>
      </c>
      <c r="B83" s="2280" t="s">
        <v>117</v>
      </c>
      <c r="C83" s="1802" t="s">
        <v>358</v>
      </c>
      <c r="D83" s="1870"/>
      <c r="E83" s="1870"/>
      <c r="F83" s="2064"/>
      <c r="G83" s="2180">
        <v>2</v>
      </c>
      <c r="H83" s="2030">
        <f>G83*30</f>
        <v>60</v>
      </c>
      <c r="I83" s="1926">
        <f>J83+L83+K83</f>
        <v>36</v>
      </c>
      <c r="J83" s="2258">
        <v>18</v>
      </c>
      <c r="K83" s="2258"/>
      <c r="L83" s="2258">
        <v>18</v>
      </c>
      <c r="M83" s="1984">
        <f t="shared" si="35"/>
        <v>24</v>
      </c>
      <c r="N83" s="1878"/>
      <c r="O83" s="1879"/>
      <c r="P83" s="1972"/>
      <c r="Q83" s="1878"/>
      <c r="R83" s="1802">
        <v>4</v>
      </c>
      <c r="S83" s="1880"/>
      <c r="T83" s="1964"/>
      <c r="U83" s="1879"/>
      <c r="V83" s="1972"/>
      <c r="W83" s="1878"/>
      <c r="X83" s="1879"/>
      <c r="Y83" s="1880"/>
      <c r="Z83" s="2481"/>
    </row>
    <row r="84" spans="1:26" s="996" customFormat="1" ht="15.75">
      <c r="A84" s="1955" t="s">
        <v>293</v>
      </c>
      <c r="B84" s="2280" t="s">
        <v>294</v>
      </c>
      <c r="C84" s="1802"/>
      <c r="D84" s="1870"/>
      <c r="E84" s="1870" t="s">
        <v>400</v>
      </c>
      <c r="F84" s="2064"/>
      <c r="G84" s="2180">
        <v>1</v>
      </c>
      <c r="H84" s="2030">
        <f>G84*30</f>
        <v>30</v>
      </c>
      <c r="I84" s="1926">
        <v>18</v>
      </c>
      <c r="J84" s="2258"/>
      <c r="K84" s="2258"/>
      <c r="L84" s="2258">
        <v>18</v>
      </c>
      <c r="M84" s="1984">
        <f t="shared" si="35"/>
        <v>12</v>
      </c>
      <c r="N84" s="1878"/>
      <c r="O84" s="1879"/>
      <c r="P84" s="1972"/>
      <c r="Q84" s="1878"/>
      <c r="R84" s="1879">
        <v>1</v>
      </c>
      <c r="S84" s="1880">
        <v>1</v>
      </c>
      <c r="T84" s="1870"/>
      <c r="U84" s="1879"/>
      <c r="V84" s="1972"/>
      <c r="W84" s="1878"/>
      <c r="X84" s="1879"/>
      <c r="Y84" s="1880"/>
      <c r="Z84" s="2509"/>
    </row>
    <row r="85" spans="1:26" s="994" customFormat="1" ht="15.75">
      <c r="A85" s="1834" t="s">
        <v>197</v>
      </c>
      <c r="B85" s="2067" t="s">
        <v>31</v>
      </c>
      <c r="C85" s="1802"/>
      <c r="D85" s="1870"/>
      <c r="E85" s="1870"/>
      <c r="F85" s="2064"/>
      <c r="G85" s="2072">
        <v>5.5</v>
      </c>
      <c r="H85" s="2072">
        <f aca="true" t="shared" si="36" ref="H85:M85">H86+H87</f>
        <v>165</v>
      </c>
      <c r="I85" s="2072">
        <f t="shared" si="36"/>
        <v>78</v>
      </c>
      <c r="J85" s="2072">
        <f t="shared" si="36"/>
        <v>30</v>
      </c>
      <c r="K85" s="2072">
        <f t="shared" si="36"/>
        <v>0</v>
      </c>
      <c r="L85" s="2072">
        <f t="shared" si="36"/>
        <v>48</v>
      </c>
      <c r="M85" s="2072">
        <f t="shared" si="36"/>
        <v>87</v>
      </c>
      <c r="N85" s="1878"/>
      <c r="O85" s="1879"/>
      <c r="P85" s="1972"/>
      <c r="Q85" s="1878"/>
      <c r="R85" s="1879"/>
      <c r="S85" s="1880"/>
      <c r="T85" s="2281"/>
      <c r="U85" s="2510"/>
      <c r="V85" s="2511"/>
      <c r="W85" s="1878"/>
      <c r="X85" s="1879"/>
      <c r="Y85" s="1880"/>
      <c r="Z85" s="2481"/>
    </row>
    <row r="86" spans="1:26" s="994" customFormat="1" ht="15.75">
      <c r="A86" s="1955" t="s">
        <v>198</v>
      </c>
      <c r="B86" s="2280" t="s">
        <v>31</v>
      </c>
      <c r="C86" s="1802">
        <v>5</v>
      </c>
      <c r="D86" s="1870"/>
      <c r="E86" s="1870"/>
      <c r="F86" s="2064"/>
      <c r="G86" s="2180">
        <v>4.5</v>
      </c>
      <c r="H86" s="2030">
        <f>G86*30</f>
        <v>135</v>
      </c>
      <c r="I86" s="1926">
        <f>J86+L86+K86</f>
        <v>60</v>
      </c>
      <c r="J86" s="2299">
        <v>30</v>
      </c>
      <c r="K86" s="2299"/>
      <c r="L86" s="2299">
        <v>30</v>
      </c>
      <c r="M86" s="1984">
        <f t="shared" si="35"/>
        <v>75</v>
      </c>
      <c r="N86" s="1878"/>
      <c r="O86" s="1879"/>
      <c r="P86" s="1972"/>
      <c r="Q86" s="1878"/>
      <c r="R86" s="1879"/>
      <c r="S86" s="1880"/>
      <c r="T86" s="2281">
        <v>4</v>
      </c>
      <c r="U86" s="1870"/>
      <c r="V86" s="2511"/>
      <c r="W86" s="1878"/>
      <c r="X86" s="1879"/>
      <c r="Y86" s="1880"/>
      <c r="Z86" s="2481"/>
    </row>
    <row r="87" spans="1:26" s="996" customFormat="1" ht="15.75">
      <c r="A87" s="1955" t="s">
        <v>199</v>
      </c>
      <c r="B87" s="2280" t="s">
        <v>68</v>
      </c>
      <c r="C87" s="1802"/>
      <c r="D87" s="1870"/>
      <c r="E87" s="1870" t="s">
        <v>401</v>
      </c>
      <c r="F87" s="2064"/>
      <c r="G87" s="2180">
        <v>1</v>
      </c>
      <c r="H87" s="2030">
        <f>G87*30</f>
        <v>30</v>
      </c>
      <c r="I87" s="1926">
        <v>18</v>
      </c>
      <c r="J87" s="2299"/>
      <c r="K87" s="2299"/>
      <c r="L87" s="2258">
        <v>18</v>
      </c>
      <c r="M87" s="1984">
        <f>H87-I87</f>
        <v>12</v>
      </c>
      <c r="N87" s="1878"/>
      <c r="O87" s="1879"/>
      <c r="P87" s="1972"/>
      <c r="Q87" s="1878"/>
      <c r="R87" s="1879"/>
      <c r="S87" s="1972"/>
      <c r="T87" s="1878"/>
      <c r="U87" s="1879">
        <v>1</v>
      </c>
      <c r="V87" s="2284">
        <v>1</v>
      </c>
      <c r="W87" s="1878"/>
      <c r="X87" s="1879"/>
      <c r="Y87" s="1880"/>
      <c r="Z87" s="2509"/>
    </row>
    <row r="88" spans="1:25" ht="16.5" thickBot="1">
      <c r="A88" s="1834" t="s">
        <v>200</v>
      </c>
      <c r="B88" s="2067" t="s">
        <v>275</v>
      </c>
      <c r="C88" s="2073" t="s">
        <v>362</v>
      </c>
      <c r="D88" s="2074"/>
      <c r="E88" s="2074"/>
      <c r="F88" s="2075"/>
      <c r="G88" s="2076">
        <v>3</v>
      </c>
      <c r="H88" s="1745">
        <f>G88*30</f>
        <v>90</v>
      </c>
      <c r="I88" s="1749">
        <f>J88+L88+K88</f>
        <v>36</v>
      </c>
      <c r="J88" s="2077">
        <v>18</v>
      </c>
      <c r="K88" s="2077"/>
      <c r="L88" s="2077">
        <v>18</v>
      </c>
      <c r="M88" s="2078">
        <f t="shared" si="35"/>
        <v>54</v>
      </c>
      <c r="N88" s="2079"/>
      <c r="O88" s="2080"/>
      <c r="P88" s="2081"/>
      <c r="Q88" s="2079"/>
      <c r="R88" s="2080"/>
      <c r="S88" s="2081"/>
      <c r="T88" s="2079"/>
      <c r="U88" s="2080"/>
      <c r="V88" s="2081"/>
      <c r="W88" s="2079"/>
      <c r="X88" s="2080">
        <v>4</v>
      </c>
      <c r="Y88" s="2082"/>
    </row>
    <row r="89" spans="1:25" ht="16.5" customHeight="1" thickBot="1">
      <c r="A89" s="1843" t="s">
        <v>97</v>
      </c>
      <c r="B89" s="1844"/>
      <c r="C89" s="1845"/>
      <c r="D89" s="1846"/>
      <c r="E89" s="1846"/>
      <c r="F89" s="1847"/>
      <c r="G89" s="2008">
        <f aca="true" t="shared" si="37" ref="G89:M89">G55+G58+G61+G62+G65+G66+G67+G68+G69+G72+G73+G76+G77+G78+G79+G80+G81+G85+G88</f>
        <v>75.5</v>
      </c>
      <c r="H89" s="2008">
        <f t="shared" si="37"/>
        <v>2265</v>
      </c>
      <c r="I89" s="2008">
        <f t="shared" si="37"/>
        <v>1161</v>
      </c>
      <c r="J89" s="2008">
        <f t="shared" si="37"/>
        <v>657</v>
      </c>
      <c r="K89" s="2008">
        <f t="shared" si="37"/>
        <v>9</v>
      </c>
      <c r="L89" s="2008">
        <f t="shared" si="37"/>
        <v>495</v>
      </c>
      <c r="M89" s="2008">
        <f t="shared" si="37"/>
        <v>1104</v>
      </c>
      <c r="N89" s="2008">
        <f aca="true" t="shared" si="38" ref="N89:Y89">SUM(N55:N88)</f>
        <v>0</v>
      </c>
      <c r="O89" s="2008">
        <f t="shared" si="38"/>
        <v>0</v>
      </c>
      <c r="P89" s="2008">
        <f t="shared" si="38"/>
        <v>5</v>
      </c>
      <c r="Q89" s="2008">
        <f t="shared" si="38"/>
        <v>14</v>
      </c>
      <c r="R89" s="2008">
        <f t="shared" si="38"/>
        <v>21</v>
      </c>
      <c r="S89" s="2008">
        <f t="shared" si="38"/>
        <v>13</v>
      </c>
      <c r="T89" s="2008">
        <f t="shared" si="38"/>
        <v>14</v>
      </c>
      <c r="U89" s="2008">
        <f t="shared" si="38"/>
        <v>20</v>
      </c>
      <c r="V89" s="2008">
        <f t="shared" si="38"/>
        <v>10</v>
      </c>
      <c r="W89" s="2008">
        <f t="shared" si="38"/>
        <v>5</v>
      </c>
      <c r="X89" s="2008">
        <f t="shared" si="38"/>
        <v>5</v>
      </c>
      <c r="Y89" s="2008">
        <f t="shared" si="38"/>
        <v>0</v>
      </c>
    </row>
    <row r="90" spans="1:25" ht="16.5" thickBot="1">
      <c r="A90" s="2083"/>
      <c r="B90" s="2084" t="s">
        <v>100</v>
      </c>
      <c r="C90" s="2085"/>
      <c r="D90" s="2086"/>
      <c r="E90" s="2086"/>
      <c r="F90" s="2087"/>
      <c r="G90" s="2088">
        <f aca="true" t="shared" si="39" ref="G90:S90">G31+G53+G89</f>
        <v>154.5</v>
      </c>
      <c r="H90" s="2088">
        <f t="shared" si="39"/>
        <v>4635</v>
      </c>
      <c r="I90" s="2088">
        <f t="shared" si="39"/>
        <v>2287</v>
      </c>
      <c r="J90" s="2088">
        <f t="shared" si="39"/>
        <v>1045</v>
      </c>
      <c r="K90" s="2088">
        <f t="shared" si="39"/>
        <v>87</v>
      </c>
      <c r="L90" s="2088">
        <f t="shared" si="39"/>
        <v>1155</v>
      </c>
      <c r="M90" s="2088">
        <f t="shared" si="39"/>
        <v>2348</v>
      </c>
      <c r="N90" s="2088">
        <f t="shared" si="39"/>
        <v>27</v>
      </c>
      <c r="O90" s="2088">
        <f t="shared" si="39"/>
        <v>26</v>
      </c>
      <c r="P90" s="2088">
        <f t="shared" si="39"/>
        <v>25</v>
      </c>
      <c r="Q90" s="2088">
        <f t="shared" si="39"/>
        <v>25</v>
      </c>
      <c r="R90" s="2088">
        <f t="shared" si="39"/>
        <v>25</v>
      </c>
      <c r="S90" s="2088">
        <f t="shared" si="39"/>
        <v>24</v>
      </c>
      <c r="T90" s="2088">
        <f aca="true" t="shared" si="40" ref="T90:Y90">T21+T53+T89</f>
        <v>14</v>
      </c>
      <c r="U90" s="2088">
        <f t="shared" si="40"/>
        <v>20</v>
      </c>
      <c r="V90" s="2088">
        <f t="shared" si="40"/>
        <v>10</v>
      </c>
      <c r="W90" s="2088">
        <f t="shared" si="40"/>
        <v>5</v>
      </c>
      <c r="X90" s="2088">
        <f t="shared" si="40"/>
        <v>5</v>
      </c>
      <c r="Y90" s="2088">
        <f t="shared" si="40"/>
        <v>2</v>
      </c>
    </row>
    <row r="91" spans="1:25" ht="16.5" thickBot="1">
      <c r="A91" s="2089" t="s">
        <v>101</v>
      </c>
      <c r="B91" s="2090"/>
      <c r="C91" s="2090"/>
      <c r="D91" s="2090"/>
      <c r="E91" s="2090"/>
      <c r="F91" s="2090"/>
      <c r="G91" s="2090"/>
      <c r="H91" s="2090"/>
      <c r="I91" s="2090"/>
      <c r="J91" s="2090"/>
      <c r="K91" s="2090"/>
      <c r="L91" s="2090"/>
      <c r="M91" s="2090"/>
      <c r="N91" s="2090"/>
      <c r="O91" s="2090"/>
      <c r="P91" s="2090"/>
      <c r="Q91" s="2090"/>
      <c r="R91" s="2090"/>
      <c r="S91" s="2090"/>
      <c r="T91" s="2090"/>
      <c r="U91" s="2090"/>
      <c r="V91" s="2090"/>
      <c r="W91" s="2090"/>
      <c r="X91" s="2090"/>
      <c r="Y91" s="2091"/>
    </row>
    <row r="92" spans="1:25" ht="16.5" customHeight="1" thickBot="1">
      <c r="A92" s="2092" t="s">
        <v>241</v>
      </c>
      <c r="B92" s="1894"/>
      <c r="C92" s="1894"/>
      <c r="D92" s="1894"/>
      <c r="E92" s="1894"/>
      <c r="F92" s="1894"/>
      <c r="G92" s="1894"/>
      <c r="H92" s="1894"/>
      <c r="I92" s="1894"/>
      <c r="J92" s="1894"/>
      <c r="K92" s="1894"/>
      <c r="L92" s="1894"/>
      <c r="M92" s="1894"/>
      <c r="N92" s="1894"/>
      <c r="O92" s="1894"/>
      <c r="P92" s="1894"/>
      <c r="Q92" s="1894"/>
      <c r="R92" s="1894"/>
      <c r="S92" s="1894"/>
      <c r="T92" s="1894"/>
      <c r="U92" s="1894"/>
      <c r="V92" s="1894"/>
      <c r="W92" s="1894"/>
      <c r="X92" s="1894"/>
      <c r="Y92" s="2093"/>
    </row>
    <row r="93" spans="1:25" ht="16.5" customHeight="1" thickBot="1">
      <c r="A93" s="2094">
        <v>1</v>
      </c>
      <c r="B93" s="2095" t="s">
        <v>388</v>
      </c>
      <c r="C93" s="2096"/>
      <c r="D93" s="2097">
        <v>3</v>
      </c>
      <c r="E93" s="2097"/>
      <c r="F93" s="2098"/>
      <c r="G93" s="2099">
        <v>1</v>
      </c>
      <c r="H93" s="2100">
        <f aca="true" t="shared" si="41" ref="H93:H98">G93*30</f>
        <v>30</v>
      </c>
      <c r="I93" s="2101">
        <f>J93+K93+L93</f>
        <v>14</v>
      </c>
      <c r="J93" s="2102">
        <v>10</v>
      </c>
      <c r="K93" s="2102"/>
      <c r="L93" s="2103">
        <v>4</v>
      </c>
      <c r="M93" s="1870">
        <f aca="true" t="shared" si="42" ref="M93:M98">H93-I93</f>
        <v>16</v>
      </c>
      <c r="N93" s="2104"/>
      <c r="O93" s="2104"/>
      <c r="P93" s="2104"/>
      <c r="Q93" s="2105">
        <v>1</v>
      </c>
      <c r="R93" s="2105"/>
      <c r="S93" s="2105"/>
      <c r="T93" s="2105"/>
      <c r="U93" s="2105"/>
      <c r="V93" s="2105"/>
      <c r="W93" s="2104"/>
      <c r="X93" s="2104"/>
      <c r="Y93" s="2104"/>
    </row>
    <row r="94" spans="1:25" ht="15.75" customHeight="1" thickBot="1">
      <c r="A94" s="2106">
        <v>2</v>
      </c>
      <c r="B94" s="2095" t="s">
        <v>389</v>
      </c>
      <c r="C94" s="2096"/>
      <c r="D94" s="2097" t="s">
        <v>358</v>
      </c>
      <c r="E94" s="2097"/>
      <c r="F94" s="2098"/>
      <c r="G94" s="2099">
        <v>1.5</v>
      </c>
      <c r="H94" s="2100">
        <f t="shared" si="41"/>
        <v>45</v>
      </c>
      <c r="I94" s="2101">
        <f>J94+K94+L94</f>
        <v>16</v>
      </c>
      <c r="J94" s="2102">
        <v>16</v>
      </c>
      <c r="K94" s="2102"/>
      <c r="L94" s="2103"/>
      <c r="M94" s="1870">
        <f t="shared" si="42"/>
        <v>29</v>
      </c>
      <c r="N94" s="2104"/>
      <c r="O94" s="2104"/>
      <c r="P94" s="2104"/>
      <c r="Q94" s="2105"/>
      <c r="R94" s="2105">
        <v>2</v>
      </c>
      <c r="S94" s="2105"/>
      <c r="T94" s="2105"/>
      <c r="U94" s="2105"/>
      <c r="V94" s="2105"/>
      <c r="W94" s="2104"/>
      <c r="X94" s="2104"/>
      <c r="Y94" s="2104"/>
    </row>
    <row r="95" spans="1:25" ht="17.25" customHeight="1" thickBot="1">
      <c r="A95" s="2106">
        <v>3</v>
      </c>
      <c r="B95" s="2095" t="s">
        <v>390</v>
      </c>
      <c r="C95" s="2107"/>
      <c r="D95" s="2108" t="s">
        <v>368</v>
      </c>
      <c r="E95" s="2108"/>
      <c r="F95" s="2109"/>
      <c r="G95" s="2110">
        <v>2</v>
      </c>
      <c r="H95" s="2100">
        <f t="shared" si="41"/>
        <v>60</v>
      </c>
      <c r="I95" s="2101">
        <f>J95+K95+L95</f>
        <v>24</v>
      </c>
      <c r="J95" s="2105">
        <v>24</v>
      </c>
      <c r="K95" s="2105"/>
      <c r="L95" s="2111"/>
      <c r="M95" s="1870">
        <f t="shared" si="42"/>
        <v>36</v>
      </c>
      <c r="N95" s="2104"/>
      <c r="O95" s="2104"/>
      <c r="P95" s="2104"/>
      <c r="Q95" s="2105"/>
      <c r="R95" s="2105"/>
      <c r="S95" s="2105">
        <v>3</v>
      </c>
      <c r="T95" s="2105"/>
      <c r="U95" s="2105"/>
      <c r="V95" s="2105"/>
      <c r="W95" s="2104"/>
      <c r="X95" s="2104"/>
      <c r="Y95" s="2104"/>
    </row>
    <row r="96" spans="1:25" ht="17.25" customHeight="1" thickBot="1">
      <c r="A96" s="2106">
        <v>4</v>
      </c>
      <c r="B96" s="2095" t="s">
        <v>370</v>
      </c>
      <c r="C96" s="2107"/>
      <c r="D96" s="2108" t="s">
        <v>369</v>
      </c>
      <c r="E96" s="2108"/>
      <c r="F96" s="2109"/>
      <c r="G96" s="2110">
        <v>3</v>
      </c>
      <c r="H96" s="2100">
        <f t="shared" si="41"/>
        <v>90</v>
      </c>
      <c r="I96" s="2101">
        <f>J96+K96+L96</f>
        <v>40</v>
      </c>
      <c r="J96" s="2105">
        <v>28</v>
      </c>
      <c r="K96" s="2105"/>
      <c r="L96" s="2111">
        <v>12</v>
      </c>
      <c r="M96" s="1870">
        <f t="shared" si="42"/>
        <v>50</v>
      </c>
      <c r="N96" s="2104"/>
      <c r="O96" s="2104"/>
      <c r="P96" s="2104"/>
      <c r="Q96" s="2105"/>
      <c r="R96" s="2105"/>
      <c r="S96" s="2105"/>
      <c r="T96" s="2105">
        <v>3</v>
      </c>
      <c r="U96" s="2105"/>
      <c r="V96" s="2105"/>
      <c r="W96" s="2104"/>
      <c r="X96" s="2104"/>
      <c r="Y96" s="2104"/>
    </row>
    <row r="97" spans="1:25" ht="16.5" customHeight="1" thickBot="1">
      <c r="A97" s="2112">
        <v>5</v>
      </c>
      <c r="B97" s="2113" t="s">
        <v>391</v>
      </c>
      <c r="C97" s="2114"/>
      <c r="D97" s="2115" t="s">
        <v>360</v>
      </c>
      <c r="E97" s="2115"/>
      <c r="F97" s="2116"/>
      <c r="G97" s="2117">
        <v>1.5</v>
      </c>
      <c r="H97" s="2100">
        <f t="shared" si="41"/>
        <v>45</v>
      </c>
      <c r="I97" s="2101">
        <f>J97+K97+L97</f>
        <v>16</v>
      </c>
      <c r="J97" s="2118">
        <v>16</v>
      </c>
      <c r="K97" s="2118"/>
      <c r="L97" s="2119"/>
      <c r="M97" s="1870">
        <f t="shared" si="42"/>
        <v>29</v>
      </c>
      <c r="N97" s="2104"/>
      <c r="O97" s="2104"/>
      <c r="P97" s="2104"/>
      <c r="Q97" s="2105"/>
      <c r="R97" s="2105"/>
      <c r="S97" s="2105"/>
      <c r="T97" s="2105"/>
      <c r="U97" s="2105">
        <v>2</v>
      </c>
      <c r="V97" s="2105"/>
      <c r="W97" s="2104"/>
      <c r="X97" s="2104"/>
      <c r="Y97" s="2104"/>
    </row>
    <row r="98" spans="1:25" ht="15.75" customHeight="1">
      <c r="A98" s="2112">
        <v>6</v>
      </c>
      <c r="B98" s="2512" t="s">
        <v>373</v>
      </c>
      <c r="C98" s="2120"/>
      <c r="D98" s="2115" t="s">
        <v>361</v>
      </c>
      <c r="E98" s="2115"/>
      <c r="F98" s="2120"/>
      <c r="G98" s="2121">
        <v>1.5</v>
      </c>
      <c r="H98" s="2122">
        <f t="shared" si="41"/>
        <v>45</v>
      </c>
      <c r="I98" s="2074">
        <v>18</v>
      </c>
      <c r="J98" s="2118">
        <v>9</v>
      </c>
      <c r="K98" s="2118"/>
      <c r="L98" s="2118">
        <v>9</v>
      </c>
      <c r="M98" s="2074">
        <f t="shared" si="42"/>
        <v>27</v>
      </c>
      <c r="N98" s="2104"/>
      <c r="O98" s="2104"/>
      <c r="P98" s="2104"/>
      <c r="Q98" s="2105"/>
      <c r="R98" s="2105"/>
      <c r="S98" s="2105"/>
      <c r="T98" s="2105"/>
      <c r="U98" s="2105"/>
      <c r="V98" s="2105">
        <v>2</v>
      </c>
      <c r="W98" s="2123"/>
      <c r="X98" s="2124"/>
      <c r="Y98" s="2125"/>
    </row>
    <row r="99" spans="1:25" ht="16.5" customHeight="1" thickBot="1">
      <c r="A99" s="2126" t="s">
        <v>242</v>
      </c>
      <c r="B99" s="2126"/>
      <c r="C99" s="2126"/>
      <c r="D99" s="2126"/>
      <c r="E99" s="2126"/>
      <c r="F99" s="2126"/>
      <c r="G99" s="2127">
        <f>SUM(G93:G98)</f>
        <v>10.5</v>
      </c>
      <c r="H99" s="2127">
        <f aca="true" t="shared" si="43" ref="H99:M99">SUM(H93:H98)</f>
        <v>315</v>
      </c>
      <c r="I99" s="2127">
        <f t="shared" si="43"/>
        <v>128</v>
      </c>
      <c r="J99" s="2127">
        <f t="shared" si="43"/>
        <v>103</v>
      </c>
      <c r="K99" s="2127">
        <f t="shared" si="43"/>
        <v>0</v>
      </c>
      <c r="L99" s="2127">
        <f t="shared" si="43"/>
        <v>25</v>
      </c>
      <c r="M99" s="2127">
        <f t="shared" si="43"/>
        <v>187</v>
      </c>
      <c r="N99" s="2127"/>
      <c r="O99" s="2127"/>
      <c r="P99" s="2127"/>
      <c r="Q99" s="2127">
        <f>SUM(Q93:Q97)</f>
        <v>1</v>
      </c>
      <c r="R99" s="2127">
        <f>SUM(R93:R97)</f>
        <v>2</v>
      </c>
      <c r="S99" s="2127">
        <f>SUM(S93:S97)</f>
        <v>3</v>
      </c>
      <c r="T99" s="2127">
        <f>SUM(T93:T97)</f>
        <v>3</v>
      </c>
      <c r="U99" s="2127">
        <f>SUM(U93:U97)</f>
        <v>2</v>
      </c>
      <c r="V99" s="2127" t="s">
        <v>257</v>
      </c>
      <c r="W99" s="2127"/>
      <c r="X99" s="2127"/>
      <c r="Y99" s="2127"/>
    </row>
    <row r="100" spans="1:25" ht="10.5" customHeight="1" thickBot="1">
      <c r="A100" s="2128"/>
      <c r="B100" s="2129"/>
      <c r="C100" s="2129"/>
      <c r="D100" s="2129"/>
      <c r="E100" s="2129"/>
      <c r="F100" s="2129"/>
      <c r="G100" s="2129"/>
      <c r="H100" s="2129"/>
      <c r="I100" s="2129"/>
      <c r="J100" s="2129"/>
      <c r="K100" s="2129"/>
      <c r="L100" s="2129"/>
      <c r="M100" s="2129"/>
      <c r="N100" s="2130"/>
      <c r="O100" s="2130"/>
      <c r="P100" s="2130"/>
      <c r="Q100" s="2130"/>
      <c r="R100" s="2130"/>
      <c r="S100" s="2130"/>
      <c r="T100" s="2130"/>
      <c r="U100" s="2130"/>
      <c r="V100" s="2130"/>
      <c r="W100" s="2130"/>
      <c r="X100" s="2130"/>
      <c r="Y100" s="2131"/>
    </row>
    <row r="101" spans="1:26" s="776" customFormat="1" ht="16.5" thickBot="1">
      <c r="A101" s="2132" t="s">
        <v>326</v>
      </c>
      <c r="B101" s="2133" t="s">
        <v>28</v>
      </c>
      <c r="C101" s="2134"/>
      <c r="D101" s="2135">
        <v>3</v>
      </c>
      <c r="E101" s="2135"/>
      <c r="F101" s="2136"/>
      <c r="G101" s="2100">
        <v>1</v>
      </c>
      <c r="H101" s="2100">
        <f>G101*30</f>
        <v>30</v>
      </c>
      <c r="I101" s="2101">
        <f>J101+K101+L101</f>
        <v>14</v>
      </c>
      <c r="J101" s="2137">
        <v>10</v>
      </c>
      <c r="K101" s="2137">
        <v>0</v>
      </c>
      <c r="L101" s="2137">
        <v>4</v>
      </c>
      <c r="M101" s="2138">
        <f>H101-I101</f>
        <v>16</v>
      </c>
      <c r="N101" s="2139"/>
      <c r="O101" s="2140"/>
      <c r="P101" s="2141"/>
      <c r="Q101" s="2142">
        <v>1</v>
      </c>
      <c r="R101" s="2143"/>
      <c r="S101" s="2138"/>
      <c r="T101" s="2144"/>
      <c r="U101" s="2143"/>
      <c r="V101" s="2138"/>
      <c r="W101" s="2145"/>
      <c r="X101" s="2146"/>
      <c r="Y101" s="2147"/>
      <c r="Z101" s="2483"/>
    </row>
    <row r="102" spans="1:26" s="791" customFormat="1" ht="16.5" thickBot="1">
      <c r="A102" s="2148" t="s">
        <v>327</v>
      </c>
      <c r="B102" s="2149" t="s">
        <v>328</v>
      </c>
      <c r="C102" s="2150"/>
      <c r="D102" s="2151" t="s">
        <v>360</v>
      </c>
      <c r="E102" s="2152"/>
      <c r="F102" s="2153"/>
      <c r="G102" s="2154">
        <v>1.5</v>
      </c>
      <c r="H102" s="2155">
        <v>45</v>
      </c>
      <c r="I102" s="2155">
        <v>16</v>
      </c>
      <c r="J102" s="2151">
        <v>16</v>
      </c>
      <c r="K102" s="2151"/>
      <c r="L102" s="2151"/>
      <c r="M102" s="2152">
        <v>29</v>
      </c>
      <c r="N102" s="2156"/>
      <c r="O102" s="2150"/>
      <c r="P102" s="2157"/>
      <c r="Q102" s="2154"/>
      <c r="R102" s="2151"/>
      <c r="S102" s="2158"/>
      <c r="T102" s="2158"/>
      <c r="U102" s="2151">
        <v>2</v>
      </c>
      <c r="V102" s="2151"/>
      <c r="W102" s="2159"/>
      <c r="X102" s="2160"/>
      <c r="Y102" s="2161"/>
      <c r="Z102" s="2509"/>
    </row>
    <row r="103" spans="1:26" s="791" customFormat="1" ht="16.5" thickBot="1">
      <c r="A103" s="2148" t="s">
        <v>329</v>
      </c>
      <c r="B103" s="2162" t="s">
        <v>34</v>
      </c>
      <c r="C103" s="2163"/>
      <c r="D103" s="2155" t="s">
        <v>358</v>
      </c>
      <c r="E103" s="2164"/>
      <c r="F103" s="2165"/>
      <c r="G103" s="2166">
        <v>1.5</v>
      </c>
      <c r="H103" s="2155">
        <v>45</v>
      </c>
      <c r="I103" s="2155">
        <v>16</v>
      </c>
      <c r="J103" s="2155">
        <v>16</v>
      </c>
      <c r="K103" s="2155"/>
      <c r="L103" s="2155"/>
      <c r="M103" s="2164">
        <v>29</v>
      </c>
      <c r="N103" s="2167"/>
      <c r="O103" s="2163"/>
      <c r="P103" s="2168"/>
      <c r="Q103" s="2166"/>
      <c r="R103" s="2155">
        <v>2</v>
      </c>
      <c r="S103" s="2155"/>
      <c r="T103" s="2155"/>
      <c r="U103" s="2155"/>
      <c r="V103" s="2155"/>
      <c r="W103" s="2159"/>
      <c r="X103" s="2160"/>
      <c r="Y103" s="2161"/>
      <c r="Z103" s="2509"/>
    </row>
    <row r="104" spans="1:26" s="791" customFormat="1" ht="16.5" thickBot="1">
      <c r="A104" s="2148" t="s">
        <v>330</v>
      </c>
      <c r="B104" s="2169" t="s">
        <v>29</v>
      </c>
      <c r="C104" s="2163"/>
      <c r="D104" s="2155"/>
      <c r="E104" s="2164"/>
      <c r="F104" s="2165"/>
      <c r="G104" s="2170">
        <f>SUM(G105:G110)</f>
        <v>8</v>
      </c>
      <c r="H104" s="2170">
        <f aca="true" t="shared" si="44" ref="H104:M104">SUM(H105:H110)</f>
        <v>240</v>
      </c>
      <c r="I104" s="2170">
        <f t="shared" si="44"/>
        <v>96</v>
      </c>
      <c r="J104" s="2170"/>
      <c r="K104" s="2170"/>
      <c r="L104" s="2170">
        <f t="shared" si="44"/>
        <v>96</v>
      </c>
      <c r="M104" s="2170">
        <f t="shared" si="44"/>
        <v>144</v>
      </c>
      <c r="N104" s="2163"/>
      <c r="O104" s="2163"/>
      <c r="P104" s="2168"/>
      <c r="Q104" s="2166"/>
      <c r="R104" s="2155"/>
      <c r="S104" s="2155"/>
      <c r="T104" s="2155"/>
      <c r="U104" s="2155"/>
      <c r="V104" s="2163"/>
      <c r="W104" s="2159"/>
      <c r="X104" s="2160"/>
      <c r="Y104" s="2161"/>
      <c r="Z104" s="2509"/>
    </row>
    <row r="105" spans="1:26" s="776" customFormat="1" ht="16.5" thickBot="1">
      <c r="A105" s="2148" t="s">
        <v>331</v>
      </c>
      <c r="B105" s="2171" t="s">
        <v>29</v>
      </c>
      <c r="C105" s="2163"/>
      <c r="D105" s="2155">
        <v>3</v>
      </c>
      <c r="E105" s="2164"/>
      <c r="F105" s="2165"/>
      <c r="G105" s="2166">
        <v>1</v>
      </c>
      <c r="H105" s="2155">
        <v>30</v>
      </c>
      <c r="I105" s="2155">
        <v>14</v>
      </c>
      <c r="J105" s="2155"/>
      <c r="K105" s="2155"/>
      <c r="L105" s="2155">
        <v>14</v>
      </c>
      <c r="M105" s="2164">
        <v>16</v>
      </c>
      <c r="N105" s="2167"/>
      <c r="O105" s="2163"/>
      <c r="P105" s="2168"/>
      <c r="Q105" s="2166">
        <v>1</v>
      </c>
      <c r="R105" s="2155"/>
      <c r="S105" s="2155"/>
      <c r="T105" s="2155"/>
      <c r="U105" s="2155"/>
      <c r="V105" s="2155"/>
      <c r="W105" s="2159"/>
      <c r="X105" s="2160"/>
      <c r="Y105" s="2161"/>
      <c r="Z105" s="2483"/>
    </row>
    <row r="106" spans="1:26" s="776" customFormat="1" ht="16.5" thickBot="1">
      <c r="A106" s="2148" t="s">
        <v>332</v>
      </c>
      <c r="B106" s="2171" t="s">
        <v>29</v>
      </c>
      <c r="C106" s="2163"/>
      <c r="D106" s="2155"/>
      <c r="E106" s="2164"/>
      <c r="F106" s="2165"/>
      <c r="G106" s="2166">
        <v>1.5</v>
      </c>
      <c r="H106" s="2155">
        <v>45</v>
      </c>
      <c r="I106" s="2155">
        <v>16</v>
      </c>
      <c r="J106" s="2155"/>
      <c r="K106" s="2155"/>
      <c r="L106" s="2155">
        <v>16</v>
      </c>
      <c r="M106" s="2164">
        <v>29</v>
      </c>
      <c r="N106" s="2167"/>
      <c r="O106" s="2163"/>
      <c r="P106" s="2168"/>
      <c r="Q106" s="2166"/>
      <c r="R106" s="2155">
        <v>2</v>
      </c>
      <c r="S106" s="2155"/>
      <c r="T106" s="2155"/>
      <c r="U106" s="2155"/>
      <c r="V106" s="2155"/>
      <c r="W106" s="2159"/>
      <c r="X106" s="2160"/>
      <c r="Y106" s="2161"/>
      <c r="Z106" s="2483"/>
    </row>
    <row r="107" spans="1:26" s="776" customFormat="1" ht="16.5" thickBot="1">
      <c r="A107" s="2148" t="s">
        <v>333</v>
      </c>
      <c r="B107" s="2171" t="s">
        <v>29</v>
      </c>
      <c r="C107" s="2163"/>
      <c r="D107" s="2155" t="s">
        <v>359</v>
      </c>
      <c r="E107" s="2164"/>
      <c r="F107" s="2165"/>
      <c r="G107" s="2166">
        <v>1</v>
      </c>
      <c r="H107" s="2155">
        <v>30</v>
      </c>
      <c r="I107" s="2155">
        <v>12</v>
      </c>
      <c r="J107" s="2155"/>
      <c r="K107" s="2155"/>
      <c r="L107" s="2155">
        <v>12</v>
      </c>
      <c r="M107" s="2164">
        <v>18</v>
      </c>
      <c r="N107" s="2167"/>
      <c r="O107" s="2163"/>
      <c r="P107" s="2168"/>
      <c r="Q107" s="2166"/>
      <c r="R107" s="2155"/>
      <c r="S107" s="2155">
        <v>1.5</v>
      </c>
      <c r="T107" s="2155"/>
      <c r="U107" s="2155"/>
      <c r="V107" s="2155"/>
      <c r="W107" s="2159"/>
      <c r="X107" s="2160"/>
      <c r="Y107" s="2161"/>
      <c r="Z107" s="2483"/>
    </row>
    <row r="108" spans="1:26" s="776" customFormat="1" ht="16.5" thickBot="1">
      <c r="A108" s="2148" t="s">
        <v>334</v>
      </c>
      <c r="B108" s="2171" t="s">
        <v>29</v>
      </c>
      <c r="C108" s="2163"/>
      <c r="D108" s="2155">
        <v>5</v>
      </c>
      <c r="E108" s="2164"/>
      <c r="F108" s="2165"/>
      <c r="G108" s="2166">
        <v>1.5</v>
      </c>
      <c r="H108" s="2155">
        <v>45</v>
      </c>
      <c r="I108" s="2155">
        <v>20</v>
      </c>
      <c r="J108" s="2155"/>
      <c r="K108" s="2155"/>
      <c r="L108" s="2155">
        <v>20</v>
      </c>
      <c r="M108" s="2164">
        <v>25</v>
      </c>
      <c r="N108" s="2167"/>
      <c r="O108" s="2163"/>
      <c r="P108" s="2168"/>
      <c r="Q108" s="2166"/>
      <c r="R108" s="2155"/>
      <c r="S108" s="2155"/>
      <c r="T108" s="2155">
        <v>1.5</v>
      </c>
      <c r="U108" s="2155"/>
      <c r="V108" s="2155"/>
      <c r="W108" s="2159"/>
      <c r="X108" s="2160"/>
      <c r="Y108" s="2161"/>
      <c r="Z108" s="2483"/>
    </row>
    <row r="109" spans="1:26" s="776" customFormat="1" ht="16.5" thickBot="1">
      <c r="A109" s="2148" t="s">
        <v>335</v>
      </c>
      <c r="B109" s="2171" t="s">
        <v>29</v>
      </c>
      <c r="C109" s="2163"/>
      <c r="D109" s="2155"/>
      <c r="E109" s="2164"/>
      <c r="F109" s="2165"/>
      <c r="G109" s="2166">
        <v>1.5</v>
      </c>
      <c r="H109" s="2155">
        <v>45</v>
      </c>
      <c r="I109" s="2155">
        <v>16</v>
      </c>
      <c r="J109" s="2155"/>
      <c r="K109" s="2155"/>
      <c r="L109" s="2155">
        <v>16</v>
      </c>
      <c r="M109" s="2164">
        <v>29</v>
      </c>
      <c r="N109" s="2167"/>
      <c r="O109" s="2163"/>
      <c r="P109" s="2168"/>
      <c r="Q109" s="2166"/>
      <c r="R109" s="2155"/>
      <c r="S109" s="2155"/>
      <c r="T109" s="2155"/>
      <c r="U109" s="2155">
        <v>2</v>
      </c>
      <c r="V109" s="2155"/>
      <c r="W109" s="2159"/>
      <c r="X109" s="2160"/>
      <c r="Y109" s="2161"/>
      <c r="Z109" s="2483"/>
    </row>
    <row r="110" spans="1:26" s="776" customFormat="1" ht="16.5" thickBot="1">
      <c r="A110" s="2148" t="s">
        <v>343</v>
      </c>
      <c r="B110" s="2171" t="s">
        <v>29</v>
      </c>
      <c r="C110" s="2163"/>
      <c r="D110" s="2155" t="s">
        <v>361</v>
      </c>
      <c r="E110" s="2164"/>
      <c r="F110" s="2165"/>
      <c r="G110" s="2166">
        <v>1.5</v>
      </c>
      <c r="H110" s="2155">
        <v>45</v>
      </c>
      <c r="I110" s="2155">
        <v>18</v>
      </c>
      <c r="J110" s="2155"/>
      <c r="K110" s="2155"/>
      <c r="L110" s="2155">
        <v>18</v>
      </c>
      <c r="M110" s="2164">
        <v>27</v>
      </c>
      <c r="N110" s="2167"/>
      <c r="O110" s="2163"/>
      <c r="P110" s="2168"/>
      <c r="Q110" s="2166"/>
      <c r="R110" s="2155"/>
      <c r="S110" s="2155"/>
      <c r="T110" s="2155"/>
      <c r="U110" s="2155"/>
      <c r="V110" s="2155">
        <v>2</v>
      </c>
      <c r="W110" s="2172"/>
      <c r="X110" s="2173"/>
      <c r="Y110" s="2174"/>
      <c r="Z110" s="2483"/>
    </row>
    <row r="111" spans="1:26" s="776" customFormat="1" ht="16.5" thickBot="1">
      <c r="A111" s="2148" t="s">
        <v>336</v>
      </c>
      <c r="B111" s="2149" t="s">
        <v>352</v>
      </c>
      <c r="C111" s="2175"/>
      <c r="D111" s="2155" t="s">
        <v>359</v>
      </c>
      <c r="E111" s="2164"/>
      <c r="F111" s="2176"/>
      <c r="G111" s="2166">
        <v>1</v>
      </c>
      <c r="H111" s="2155">
        <v>30</v>
      </c>
      <c r="I111" s="2155">
        <v>12</v>
      </c>
      <c r="J111" s="2155">
        <v>12</v>
      </c>
      <c r="K111" s="2155"/>
      <c r="L111" s="2155"/>
      <c r="M111" s="2164">
        <v>18</v>
      </c>
      <c r="N111" s="2177"/>
      <c r="O111" s="2175"/>
      <c r="P111" s="2178"/>
      <c r="Q111" s="2166"/>
      <c r="R111" s="2155"/>
      <c r="S111" s="2155">
        <v>1.5</v>
      </c>
      <c r="T111" s="2155"/>
      <c r="U111" s="2155"/>
      <c r="V111" s="2155"/>
      <c r="W111" s="2159"/>
      <c r="X111" s="2160"/>
      <c r="Y111" s="2161"/>
      <c r="Z111" s="2483"/>
    </row>
    <row r="112" spans="1:26" s="776" customFormat="1" ht="16.5" thickBot="1">
      <c r="A112" s="2148" t="s">
        <v>337</v>
      </c>
      <c r="B112" s="2179" t="s">
        <v>30</v>
      </c>
      <c r="C112" s="2030"/>
      <c r="D112" s="1926" t="s">
        <v>360</v>
      </c>
      <c r="E112" s="1926"/>
      <c r="F112" s="1927"/>
      <c r="G112" s="2180">
        <v>1.5</v>
      </c>
      <c r="H112" s="2181">
        <f>G112*30</f>
        <v>45</v>
      </c>
      <c r="I112" s="2142">
        <v>16</v>
      </c>
      <c r="J112" s="1870">
        <v>16</v>
      </c>
      <c r="K112" s="1870"/>
      <c r="L112" s="1870"/>
      <c r="M112" s="1814">
        <f>H112-I112</f>
        <v>29</v>
      </c>
      <c r="N112" s="2030"/>
      <c r="O112" s="1926"/>
      <c r="P112" s="1927"/>
      <c r="Q112" s="1789"/>
      <c r="R112" s="1870"/>
      <c r="S112" s="1814"/>
      <c r="T112" s="2182"/>
      <c r="U112" s="2183">
        <v>1.5</v>
      </c>
      <c r="V112" s="2155"/>
      <c r="W112" s="2159"/>
      <c r="X112" s="2160"/>
      <c r="Y112" s="2161"/>
      <c r="Z112" s="2483"/>
    </row>
    <row r="113" spans="1:26" s="776" customFormat="1" ht="16.5" thickBot="1">
      <c r="A113" s="2148" t="s">
        <v>338</v>
      </c>
      <c r="B113" s="2149" t="s">
        <v>235</v>
      </c>
      <c r="C113" s="2175"/>
      <c r="D113" s="2155">
        <v>5</v>
      </c>
      <c r="E113" s="2164"/>
      <c r="F113" s="2184"/>
      <c r="G113" s="2166">
        <v>1.5</v>
      </c>
      <c r="H113" s="2155">
        <v>45</v>
      </c>
      <c r="I113" s="2155">
        <v>20</v>
      </c>
      <c r="J113" s="2155">
        <v>14</v>
      </c>
      <c r="K113" s="2155"/>
      <c r="L113" s="2155">
        <v>6</v>
      </c>
      <c r="M113" s="2164">
        <v>25</v>
      </c>
      <c r="N113" s="2177"/>
      <c r="O113" s="2175"/>
      <c r="P113" s="2178"/>
      <c r="Q113" s="2166"/>
      <c r="R113" s="2155"/>
      <c r="S113" s="2155"/>
      <c r="T113" s="2155">
        <v>1.5</v>
      </c>
      <c r="U113" s="2155"/>
      <c r="V113" s="2155"/>
      <c r="W113" s="2159"/>
      <c r="X113" s="2160"/>
      <c r="Y113" s="2161"/>
      <c r="Z113" s="2483"/>
    </row>
    <row r="114" spans="1:26" s="776" customFormat="1" ht="16.5" thickBot="1">
      <c r="A114" s="2148" t="s">
        <v>339</v>
      </c>
      <c r="B114" s="2185" t="s">
        <v>1</v>
      </c>
      <c r="C114" s="2175"/>
      <c r="D114" s="2155">
        <v>5</v>
      </c>
      <c r="E114" s="2164"/>
      <c r="F114" s="2184"/>
      <c r="G114" s="2166">
        <v>1.5</v>
      </c>
      <c r="H114" s="2155">
        <v>45</v>
      </c>
      <c r="I114" s="2155">
        <v>20</v>
      </c>
      <c r="J114" s="2155">
        <v>14</v>
      </c>
      <c r="K114" s="2155"/>
      <c r="L114" s="2155">
        <v>6</v>
      </c>
      <c r="M114" s="2164">
        <v>25</v>
      </c>
      <c r="N114" s="2177"/>
      <c r="O114" s="2175"/>
      <c r="P114" s="2178"/>
      <c r="Q114" s="2166"/>
      <c r="R114" s="2155"/>
      <c r="S114" s="2155"/>
      <c r="T114" s="2155">
        <v>1.5</v>
      </c>
      <c r="U114" s="2155"/>
      <c r="V114" s="2155"/>
      <c r="W114" s="2159"/>
      <c r="X114" s="2160"/>
      <c r="Y114" s="2161"/>
      <c r="Z114" s="2483"/>
    </row>
    <row r="115" spans="1:26" s="776" customFormat="1" ht="16.5" thickBot="1">
      <c r="A115" s="2148" t="s">
        <v>340</v>
      </c>
      <c r="B115" s="2185" t="s">
        <v>102</v>
      </c>
      <c r="C115" s="2175"/>
      <c r="D115" s="2155">
        <v>5</v>
      </c>
      <c r="E115" s="2164"/>
      <c r="F115" s="2184"/>
      <c r="G115" s="2166">
        <v>1.5</v>
      </c>
      <c r="H115" s="2155">
        <v>45</v>
      </c>
      <c r="I115" s="2155">
        <v>20</v>
      </c>
      <c r="J115" s="2155">
        <v>14</v>
      </c>
      <c r="K115" s="2155"/>
      <c r="L115" s="2155">
        <v>6</v>
      </c>
      <c r="M115" s="2164">
        <v>25</v>
      </c>
      <c r="N115" s="2177"/>
      <c r="O115" s="2175"/>
      <c r="P115" s="2178"/>
      <c r="Q115" s="2166"/>
      <c r="R115" s="2155"/>
      <c r="S115" s="2155"/>
      <c r="T115" s="2155">
        <v>1.5</v>
      </c>
      <c r="U115" s="2163"/>
      <c r="V115" s="2163"/>
      <c r="W115" s="2159"/>
      <c r="X115" s="2160"/>
      <c r="Y115" s="2161"/>
      <c r="Z115" s="2483"/>
    </row>
    <row r="116" spans="1:26" s="776" customFormat="1" ht="16.5" thickBot="1">
      <c r="A116" s="2148" t="s">
        <v>341</v>
      </c>
      <c r="B116" s="2185" t="s">
        <v>73</v>
      </c>
      <c r="C116" s="2175"/>
      <c r="D116" s="2155" t="s">
        <v>359</v>
      </c>
      <c r="E116" s="2164"/>
      <c r="F116" s="2186"/>
      <c r="G116" s="2166">
        <v>1</v>
      </c>
      <c r="H116" s="2155">
        <v>30</v>
      </c>
      <c r="I116" s="2155">
        <v>12</v>
      </c>
      <c r="J116" s="2155">
        <v>12</v>
      </c>
      <c r="K116" s="2155"/>
      <c r="L116" s="2155">
        <v>0</v>
      </c>
      <c r="M116" s="2164">
        <v>18</v>
      </c>
      <c r="N116" s="2177"/>
      <c r="O116" s="2175"/>
      <c r="P116" s="2178"/>
      <c r="Q116" s="2166"/>
      <c r="R116" s="2155"/>
      <c r="S116" s="2155">
        <v>1.5</v>
      </c>
      <c r="T116" s="2155"/>
      <c r="U116" s="2155"/>
      <c r="V116" s="2155"/>
      <c r="W116" s="2159"/>
      <c r="X116" s="2160"/>
      <c r="Y116" s="2161"/>
      <c r="Z116" s="2483"/>
    </row>
    <row r="117" spans="1:26" s="776" customFormat="1" ht="15.75">
      <c r="A117" s="1819" t="s">
        <v>344</v>
      </c>
      <c r="B117" s="2187" t="s">
        <v>345</v>
      </c>
      <c r="C117" s="2188"/>
      <c r="D117" s="1870" t="s">
        <v>361</v>
      </c>
      <c r="E117" s="1870"/>
      <c r="F117" s="2189"/>
      <c r="G117" s="1870">
        <v>1.5</v>
      </c>
      <c r="H117" s="1870">
        <v>45</v>
      </c>
      <c r="I117" s="1870">
        <v>18</v>
      </c>
      <c r="J117" s="1870">
        <v>9</v>
      </c>
      <c r="K117" s="1870"/>
      <c r="L117" s="1870">
        <v>9</v>
      </c>
      <c r="M117" s="1870">
        <v>27</v>
      </c>
      <c r="N117" s="2188"/>
      <c r="O117" s="2188"/>
      <c r="P117" s="2188"/>
      <c r="Q117" s="1870"/>
      <c r="R117" s="1870"/>
      <c r="S117" s="1870"/>
      <c r="T117" s="1870"/>
      <c r="U117" s="1870"/>
      <c r="V117" s="1870">
        <v>2</v>
      </c>
      <c r="W117" s="2160"/>
      <c r="X117" s="2160"/>
      <c r="Y117" s="2160"/>
      <c r="Z117" s="2483"/>
    </row>
    <row r="118" spans="1:26" s="776" customFormat="1" ht="16.5" thickBot="1">
      <c r="A118" s="1819" t="s">
        <v>346</v>
      </c>
      <c r="B118" s="2187" t="s">
        <v>347</v>
      </c>
      <c r="C118" s="2188"/>
      <c r="D118" s="1870" t="s">
        <v>361</v>
      </c>
      <c r="E118" s="1870"/>
      <c r="F118" s="2189"/>
      <c r="G118" s="1870">
        <v>1.5</v>
      </c>
      <c r="H118" s="1870">
        <v>45</v>
      </c>
      <c r="I118" s="1870">
        <v>18</v>
      </c>
      <c r="J118" s="1870">
        <v>9</v>
      </c>
      <c r="K118" s="1870"/>
      <c r="L118" s="1870">
        <v>9</v>
      </c>
      <c r="M118" s="1870">
        <v>27</v>
      </c>
      <c r="N118" s="2188"/>
      <c r="O118" s="2188"/>
      <c r="P118" s="2188"/>
      <c r="Q118" s="1870"/>
      <c r="R118" s="1870"/>
      <c r="S118" s="1870"/>
      <c r="T118" s="1870"/>
      <c r="U118" s="1870"/>
      <c r="V118" s="1870">
        <v>2</v>
      </c>
      <c r="W118" s="2160"/>
      <c r="X118" s="2160"/>
      <c r="Y118" s="2160"/>
      <c r="Z118" s="2483"/>
    </row>
    <row r="119" spans="1:26" s="776" customFormat="1" ht="16.5" thickBot="1">
      <c r="A119" s="1819" t="s">
        <v>353</v>
      </c>
      <c r="B119" s="2190" t="s">
        <v>354</v>
      </c>
      <c r="C119" s="2134"/>
      <c r="D119" s="2135">
        <v>3</v>
      </c>
      <c r="E119" s="2135"/>
      <c r="F119" s="2136"/>
      <c r="G119" s="2100">
        <v>1</v>
      </c>
      <c r="H119" s="2100">
        <f>G119*30</f>
        <v>30</v>
      </c>
      <c r="I119" s="2101">
        <f>J119+K119+L119</f>
        <v>14</v>
      </c>
      <c r="J119" s="2137">
        <v>10</v>
      </c>
      <c r="K119" s="2137"/>
      <c r="L119" s="2137">
        <v>4</v>
      </c>
      <c r="M119" s="2138">
        <f>H119-I119</f>
        <v>16</v>
      </c>
      <c r="N119" s="2139"/>
      <c r="O119" s="2140"/>
      <c r="P119" s="2141"/>
      <c r="Q119" s="2142">
        <v>1</v>
      </c>
      <c r="R119" s="2143"/>
      <c r="S119" s="2138"/>
      <c r="T119" s="2144"/>
      <c r="U119" s="2143"/>
      <c r="V119" s="2138"/>
      <c r="W119" s="2145"/>
      <c r="X119" s="2146"/>
      <c r="Y119" s="2191"/>
      <c r="Z119" s="2483"/>
    </row>
    <row r="120" spans="1:25" ht="16.5" thickBot="1">
      <c r="A120" s="2011" t="s">
        <v>238</v>
      </c>
      <c r="B120" s="2012"/>
      <c r="C120" s="2012"/>
      <c r="D120" s="2012"/>
      <c r="E120" s="2012"/>
      <c r="F120" s="2012"/>
      <c r="G120" s="2012"/>
      <c r="H120" s="2012"/>
      <c r="I120" s="2012"/>
      <c r="J120" s="2012"/>
      <c r="K120" s="2012"/>
      <c r="L120" s="2012"/>
      <c r="M120" s="2012"/>
      <c r="N120" s="2012"/>
      <c r="O120" s="2012"/>
      <c r="P120" s="2012"/>
      <c r="Q120" s="2012"/>
      <c r="R120" s="2012"/>
      <c r="S120" s="2012"/>
      <c r="T120" s="2012"/>
      <c r="U120" s="2012"/>
      <c r="V120" s="2012"/>
      <c r="W120" s="2012"/>
      <c r="X120" s="2012"/>
      <c r="Y120" s="2192"/>
    </row>
    <row r="121" spans="1:25" ht="16.5" thickBot="1">
      <c r="A121" s="2193" t="s">
        <v>261</v>
      </c>
      <c r="B121" s="2194" t="s">
        <v>370</v>
      </c>
      <c r="C121" s="2195"/>
      <c r="D121" s="2196" t="s">
        <v>369</v>
      </c>
      <c r="E121" s="2197"/>
      <c r="F121" s="2198"/>
      <c r="G121" s="2199">
        <v>4</v>
      </c>
      <c r="H121" s="2200">
        <f>G121*30</f>
        <v>120</v>
      </c>
      <c r="I121" s="7">
        <v>60</v>
      </c>
      <c r="J121" s="6">
        <v>35</v>
      </c>
      <c r="K121" s="6"/>
      <c r="L121" s="6">
        <v>25</v>
      </c>
      <c r="M121" s="2201">
        <f>H121-I121</f>
        <v>60</v>
      </c>
      <c r="N121" s="2202"/>
      <c r="O121" s="2203"/>
      <c r="P121" s="8"/>
      <c r="Q121" s="2204"/>
      <c r="R121" s="2203"/>
      <c r="S121" s="2205"/>
      <c r="T121" s="1870">
        <v>4</v>
      </c>
      <c r="U121" s="2203"/>
      <c r="V121" s="8"/>
      <c r="W121" s="2206"/>
      <c r="X121" s="2197"/>
      <c r="Y121" s="2207"/>
    </row>
    <row r="122" spans="1:25" ht="16.5" customHeight="1" thickBot="1">
      <c r="A122" s="1843" t="s">
        <v>402</v>
      </c>
      <c r="B122" s="1844"/>
      <c r="C122" s="2208"/>
      <c r="D122" s="2209"/>
      <c r="E122" s="2209"/>
      <c r="F122" s="2210"/>
      <c r="G122" s="2088">
        <f aca="true" t="shared" si="45" ref="G122:Y122">SUM(G121:G121)</f>
        <v>4</v>
      </c>
      <c r="H122" s="2088">
        <f t="shared" si="45"/>
        <v>120</v>
      </c>
      <c r="I122" s="2088">
        <f t="shared" si="45"/>
        <v>60</v>
      </c>
      <c r="J122" s="2088">
        <f t="shared" si="45"/>
        <v>35</v>
      </c>
      <c r="K122" s="2088">
        <f t="shared" si="45"/>
        <v>0</v>
      </c>
      <c r="L122" s="2088">
        <f t="shared" si="45"/>
        <v>25</v>
      </c>
      <c r="M122" s="2088">
        <f t="shared" si="45"/>
        <v>60</v>
      </c>
      <c r="N122" s="1846">
        <f t="shared" si="45"/>
        <v>0</v>
      </c>
      <c r="O122" s="1846">
        <f t="shared" si="45"/>
        <v>0</v>
      </c>
      <c r="P122" s="1846">
        <f t="shared" si="45"/>
        <v>0</v>
      </c>
      <c r="Q122" s="1846">
        <f t="shared" si="45"/>
        <v>0</v>
      </c>
      <c r="R122" s="1846">
        <f t="shared" si="45"/>
        <v>0</v>
      </c>
      <c r="S122" s="1846">
        <f t="shared" si="45"/>
        <v>0</v>
      </c>
      <c r="T122" s="1846">
        <f t="shared" si="45"/>
        <v>4</v>
      </c>
      <c r="U122" s="1846">
        <f t="shared" si="45"/>
        <v>0</v>
      </c>
      <c r="V122" s="1846">
        <f t="shared" si="45"/>
        <v>0</v>
      </c>
      <c r="W122" s="1846">
        <f t="shared" si="45"/>
        <v>0</v>
      </c>
      <c r="X122" s="1846">
        <f t="shared" si="45"/>
        <v>0</v>
      </c>
      <c r="Y122" s="1846">
        <f t="shared" si="45"/>
        <v>0</v>
      </c>
    </row>
    <row r="123" spans="1:25" ht="16.5" thickBot="1">
      <c r="A123" s="2211" t="s">
        <v>212</v>
      </c>
      <c r="B123" s="2212" t="s">
        <v>65</v>
      </c>
      <c r="C123" s="2033"/>
      <c r="D123" s="2213" t="s">
        <v>371</v>
      </c>
      <c r="E123" s="2213"/>
      <c r="F123" s="2214"/>
      <c r="G123" s="2215">
        <v>2</v>
      </c>
      <c r="H123" s="2200">
        <f aca="true" t="shared" si="46" ref="H123:H128">G123*30</f>
        <v>60</v>
      </c>
      <c r="I123" s="1">
        <v>30</v>
      </c>
      <c r="J123" s="2135">
        <v>15</v>
      </c>
      <c r="K123" s="2135"/>
      <c r="L123" s="2135">
        <v>15</v>
      </c>
      <c r="M123" s="2">
        <f aca="true" t="shared" si="47" ref="M123:M128">H123-I123</f>
        <v>30</v>
      </c>
      <c r="N123" s="2216"/>
      <c r="O123" s="2135"/>
      <c r="P123" s="2135"/>
      <c r="Q123" s="2030"/>
      <c r="R123" s="1926"/>
      <c r="S123" s="1927"/>
      <c r="T123" s="1870">
        <v>2</v>
      </c>
      <c r="U123" s="1926"/>
      <c r="V123" s="1927"/>
      <c r="W123" s="2135"/>
      <c r="X123" s="2135"/>
      <c r="Y123" s="2217"/>
    </row>
    <row r="124" spans="1:25" ht="16.5" thickBot="1">
      <c r="A124" s="2026" t="s">
        <v>213</v>
      </c>
      <c r="B124" s="2218" t="s">
        <v>315</v>
      </c>
      <c r="C124" s="4"/>
      <c r="D124" s="2213" t="s">
        <v>371</v>
      </c>
      <c r="E124" s="2213"/>
      <c r="F124" s="2219"/>
      <c r="G124" s="2215">
        <v>2</v>
      </c>
      <c r="H124" s="2200">
        <f t="shared" si="46"/>
        <v>60</v>
      </c>
      <c r="I124" s="1">
        <f>J124+K124+L124</f>
        <v>30</v>
      </c>
      <c r="J124" s="1">
        <v>15</v>
      </c>
      <c r="K124" s="1"/>
      <c r="L124" s="1">
        <v>15</v>
      </c>
      <c r="M124" s="2">
        <f t="shared" si="47"/>
        <v>30</v>
      </c>
      <c r="N124" s="3"/>
      <c r="O124" s="1"/>
      <c r="P124" s="1"/>
      <c r="Q124" s="2220"/>
      <c r="R124" s="1"/>
      <c r="S124" s="2"/>
      <c r="T124" s="1802">
        <v>2</v>
      </c>
      <c r="U124" s="1"/>
      <c r="V124" s="2"/>
      <c r="W124" s="1"/>
      <c r="X124" s="2221"/>
      <c r="Y124" s="2222"/>
    </row>
    <row r="125" spans="1:25" ht="16.5" thickBot="1">
      <c r="A125" s="2026" t="s">
        <v>214</v>
      </c>
      <c r="B125" s="2223" t="s">
        <v>277</v>
      </c>
      <c r="C125" s="4"/>
      <c r="D125" s="2213" t="s">
        <v>371</v>
      </c>
      <c r="E125" s="1926"/>
      <c r="F125" s="2219"/>
      <c r="G125" s="2215">
        <v>2</v>
      </c>
      <c r="H125" s="2200">
        <f t="shared" si="46"/>
        <v>60</v>
      </c>
      <c r="I125" s="1">
        <v>30</v>
      </c>
      <c r="J125" s="1">
        <v>20</v>
      </c>
      <c r="K125" s="1"/>
      <c r="L125" s="1">
        <v>10</v>
      </c>
      <c r="M125" s="2">
        <f t="shared" si="47"/>
        <v>30</v>
      </c>
      <c r="N125" s="3"/>
      <c r="O125" s="1"/>
      <c r="P125" s="1"/>
      <c r="Q125" s="1878"/>
      <c r="R125" s="1802"/>
      <c r="S125" s="2"/>
      <c r="T125" s="4">
        <v>2</v>
      </c>
      <c r="U125" s="1"/>
      <c r="V125" s="2"/>
      <c r="W125" s="1"/>
      <c r="X125" s="2221"/>
      <c r="Y125" s="2222"/>
    </row>
    <row r="126" spans="1:25" ht="16.5" thickBot="1">
      <c r="A126" s="2026" t="s">
        <v>215</v>
      </c>
      <c r="B126" s="2224" t="s">
        <v>306</v>
      </c>
      <c r="C126" s="4"/>
      <c r="D126" s="2213" t="s">
        <v>371</v>
      </c>
      <c r="E126" s="1926"/>
      <c r="F126" s="2219"/>
      <c r="G126" s="2215">
        <v>2</v>
      </c>
      <c r="H126" s="2200">
        <f t="shared" si="46"/>
        <v>60</v>
      </c>
      <c r="I126" s="1">
        <v>30</v>
      </c>
      <c r="J126" s="1">
        <v>10</v>
      </c>
      <c r="K126" s="1"/>
      <c r="L126" s="1">
        <v>10</v>
      </c>
      <c r="M126" s="2">
        <f t="shared" si="47"/>
        <v>30</v>
      </c>
      <c r="N126" s="4"/>
      <c r="O126" s="1"/>
      <c r="P126" s="2"/>
      <c r="Q126" s="1964"/>
      <c r="R126" s="1"/>
      <c r="S126" s="1814"/>
      <c r="T126" s="4">
        <v>2</v>
      </c>
      <c r="U126" s="1"/>
      <c r="V126" s="2"/>
      <c r="W126" s="4"/>
      <c r="X126" s="2221"/>
      <c r="Y126" s="2222"/>
    </row>
    <row r="127" spans="1:25" ht="16.5" thickBot="1">
      <c r="A127" s="2225" t="s">
        <v>216</v>
      </c>
      <c r="B127" s="2223" t="s">
        <v>317</v>
      </c>
      <c r="C127" s="2226"/>
      <c r="D127" s="2213" t="s">
        <v>371</v>
      </c>
      <c r="E127" s="2189"/>
      <c r="F127" s="2227"/>
      <c r="G127" s="2215">
        <v>2</v>
      </c>
      <c r="H127" s="2228">
        <f t="shared" si="46"/>
        <v>60</v>
      </c>
      <c r="I127" s="2229">
        <v>30</v>
      </c>
      <c r="J127" s="2229">
        <v>20</v>
      </c>
      <c r="K127" s="2229"/>
      <c r="L127" s="2229">
        <v>10</v>
      </c>
      <c r="M127" s="2230">
        <f t="shared" si="47"/>
        <v>30</v>
      </c>
      <c r="N127" s="2226"/>
      <c r="O127" s="2229"/>
      <c r="P127" s="2230"/>
      <c r="Q127" s="2231"/>
      <c r="R127" s="2232"/>
      <c r="S127" s="2230"/>
      <c r="T127" s="2226">
        <v>2</v>
      </c>
      <c r="U127" s="2229"/>
      <c r="V127" s="2230"/>
      <c r="W127" s="2226"/>
      <c r="X127" s="2233"/>
      <c r="Y127" s="2234"/>
    </row>
    <row r="128" spans="1:25" ht="16.5" thickBot="1">
      <c r="A128" s="2235" t="s">
        <v>217</v>
      </c>
      <c r="B128" s="2236" t="s">
        <v>316</v>
      </c>
      <c r="C128" s="2204"/>
      <c r="D128" s="2213" t="s">
        <v>371</v>
      </c>
      <c r="E128" s="1870"/>
      <c r="F128" s="2237"/>
      <c r="G128" s="2215">
        <v>2</v>
      </c>
      <c r="H128" s="2200">
        <f t="shared" si="46"/>
        <v>60</v>
      </c>
      <c r="I128" s="1">
        <v>30</v>
      </c>
      <c r="J128" s="6">
        <v>20</v>
      </c>
      <c r="K128" s="6"/>
      <c r="L128" s="6">
        <v>10</v>
      </c>
      <c r="M128" s="2">
        <f t="shared" si="47"/>
        <v>30</v>
      </c>
      <c r="N128" s="7"/>
      <c r="O128" s="6"/>
      <c r="P128" s="8"/>
      <c r="Q128" s="2238"/>
      <c r="R128" s="6"/>
      <c r="S128" s="2239"/>
      <c r="T128" s="47">
        <v>2</v>
      </c>
      <c r="U128" s="6"/>
      <c r="V128" s="8"/>
      <c r="W128" s="47"/>
      <c r="X128" s="2240"/>
      <c r="Y128" s="2241"/>
    </row>
    <row r="129" spans="1:25" ht="16.5" thickBot="1">
      <c r="A129" s="2089" t="s">
        <v>243</v>
      </c>
      <c r="B129" s="2090"/>
      <c r="C129" s="2090"/>
      <c r="D129" s="2090"/>
      <c r="E129" s="2090"/>
      <c r="F129" s="2090"/>
      <c r="G129" s="2090"/>
      <c r="H129" s="2090"/>
      <c r="I129" s="2090"/>
      <c r="J129" s="2090"/>
      <c r="K129" s="2090"/>
      <c r="L129" s="2090"/>
      <c r="M129" s="2090"/>
      <c r="N129" s="2090"/>
      <c r="O129" s="2090"/>
      <c r="P129" s="2090"/>
      <c r="Q129" s="2090"/>
      <c r="R129" s="2090"/>
      <c r="S129" s="2090"/>
      <c r="T129" s="2090"/>
      <c r="U129" s="2090"/>
      <c r="V129" s="2090"/>
      <c r="W129" s="2090"/>
      <c r="X129" s="2090"/>
      <c r="Y129" s="2091"/>
    </row>
    <row r="130" spans="1:25" ht="32.25" thickBot="1">
      <c r="A130" s="2211" t="s">
        <v>203</v>
      </c>
      <c r="B130" s="2242" t="s">
        <v>297</v>
      </c>
      <c r="C130" s="2243"/>
      <c r="D130" s="2244" t="s">
        <v>362</v>
      </c>
      <c r="E130" s="2245"/>
      <c r="F130" s="2246"/>
      <c r="G130" s="2247">
        <v>3</v>
      </c>
      <c r="H130" s="2248">
        <f>G130*30</f>
        <v>90</v>
      </c>
      <c r="I130" s="2249">
        <v>36</v>
      </c>
      <c r="J130" s="2244">
        <v>18</v>
      </c>
      <c r="K130" s="2244"/>
      <c r="L130" s="2250">
        <v>18</v>
      </c>
      <c r="M130" s="2251">
        <f>H130-I130</f>
        <v>54</v>
      </c>
      <c r="N130" s="2252"/>
      <c r="O130" s="2253"/>
      <c r="P130" s="2136"/>
      <c r="Q130" s="2254"/>
      <c r="R130" s="2253"/>
      <c r="S130" s="2136"/>
      <c r="T130" s="2254"/>
      <c r="U130" s="2253"/>
      <c r="V130" s="2136"/>
      <c r="W130" s="2255"/>
      <c r="X130" s="1802">
        <f>ROUND(I130/$X$7,0)</f>
        <v>4</v>
      </c>
      <c r="Y130" s="2136"/>
    </row>
    <row r="131" spans="1:25" ht="16.5" thickBot="1">
      <c r="A131" s="2026" t="s">
        <v>204</v>
      </c>
      <c r="B131" s="2256" t="s">
        <v>276</v>
      </c>
      <c r="C131" s="2257"/>
      <c r="D131" s="2258" t="s">
        <v>363</v>
      </c>
      <c r="E131" s="1824"/>
      <c r="F131" s="2259"/>
      <c r="G131" s="2260">
        <v>3</v>
      </c>
      <c r="H131" s="2248">
        <f aca="true" t="shared" si="48" ref="H131:H141">G131*30</f>
        <v>90</v>
      </c>
      <c r="I131" s="2261">
        <f>J131+L131</f>
        <v>30</v>
      </c>
      <c r="J131" s="2258">
        <v>20</v>
      </c>
      <c r="K131" s="2258"/>
      <c r="L131" s="2262">
        <v>10</v>
      </c>
      <c r="M131" s="2219">
        <f aca="true" t="shared" si="49" ref="M131:M141">H131-I131</f>
        <v>60</v>
      </c>
      <c r="N131" s="2263"/>
      <c r="O131" s="2264"/>
      <c r="P131" s="2265"/>
      <c r="Q131" s="2266"/>
      <c r="R131" s="2264"/>
      <c r="S131" s="2265"/>
      <c r="T131" s="2266"/>
      <c r="U131" s="2264"/>
      <c r="V131" s="2265"/>
      <c r="W131" s="2266"/>
      <c r="X131" s="2264"/>
      <c r="Y131" s="1814">
        <f>ROUND(I131/$Y$7,0)</f>
        <v>4</v>
      </c>
    </row>
    <row r="132" spans="1:25" ht="15.75">
      <c r="A132" s="2026" t="s">
        <v>205</v>
      </c>
      <c r="B132" s="2256" t="s">
        <v>303</v>
      </c>
      <c r="C132" s="2257" t="s">
        <v>362</v>
      </c>
      <c r="D132" s="2258"/>
      <c r="E132" s="2258"/>
      <c r="F132" s="2259"/>
      <c r="G132" s="2260">
        <v>2.5</v>
      </c>
      <c r="H132" s="2248">
        <f t="shared" si="48"/>
        <v>75</v>
      </c>
      <c r="I132" s="2261">
        <f>J132+K132+L132</f>
        <v>36</v>
      </c>
      <c r="J132" s="2258">
        <v>18</v>
      </c>
      <c r="K132" s="2258"/>
      <c r="L132" s="2262">
        <v>18</v>
      </c>
      <c r="M132" s="2219">
        <f t="shared" si="49"/>
        <v>39</v>
      </c>
      <c r="N132" s="3"/>
      <c r="O132" s="1"/>
      <c r="P132" s="2"/>
      <c r="Q132" s="1964"/>
      <c r="R132" s="1"/>
      <c r="S132" s="2"/>
      <c r="T132" s="4"/>
      <c r="U132" s="2267"/>
      <c r="V132" s="2"/>
      <c r="W132" s="4"/>
      <c r="X132" s="1802">
        <f>ROUND(I132/$X$7,0)</f>
        <v>4</v>
      </c>
      <c r="Y132" s="2222"/>
    </row>
    <row r="133" spans="1:25" ht="16.5" thickBot="1">
      <c r="A133" s="1955" t="s">
        <v>202</v>
      </c>
      <c r="B133" s="2268" t="s">
        <v>298</v>
      </c>
      <c r="C133" s="4"/>
      <c r="D133" s="1">
        <v>5</v>
      </c>
      <c r="E133" s="1"/>
      <c r="F133" s="1801"/>
      <c r="G133" s="1961">
        <v>3</v>
      </c>
      <c r="H133" s="2269">
        <f>G133*30</f>
        <v>90</v>
      </c>
      <c r="I133" s="2030">
        <v>30</v>
      </c>
      <c r="J133" s="1">
        <v>15</v>
      </c>
      <c r="K133" s="1"/>
      <c r="L133" s="2">
        <v>15</v>
      </c>
      <c r="M133" s="2270">
        <f>H133-I133</f>
        <v>60</v>
      </c>
      <c r="N133" s="1878"/>
      <c r="O133" s="1879"/>
      <c r="P133" s="2271"/>
      <c r="Q133" s="1964"/>
      <c r="R133" s="1879"/>
      <c r="S133" s="1880"/>
      <c r="T133" s="1964">
        <v>2</v>
      </c>
      <c r="U133" s="1870"/>
      <c r="V133" s="2271"/>
      <c r="W133" s="1964"/>
      <c r="X133" s="1879"/>
      <c r="Y133" s="1880"/>
    </row>
    <row r="134" spans="1:25" ht="16.5" thickBot="1">
      <c r="A134" s="2026" t="s">
        <v>206</v>
      </c>
      <c r="B134" s="2256" t="s">
        <v>280</v>
      </c>
      <c r="C134" s="2257"/>
      <c r="D134" s="2258" t="s">
        <v>363</v>
      </c>
      <c r="E134" s="2258"/>
      <c r="F134" s="2259"/>
      <c r="G134" s="2260">
        <v>3</v>
      </c>
      <c r="H134" s="2248">
        <f t="shared" si="48"/>
        <v>90</v>
      </c>
      <c r="I134" s="2261">
        <f>J134+L134</f>
        <v>32</v>
      </c>
      <c r="J134" s="2258">
        <v>16</v>
      </c>
      <c r="K134" s="2258"/>
      <c r="L134" s="2262">
        <v>16</v>
      </c>
      <c r="M134" s="2219">
        <f>H134-I134</f>
        <v>58</v>
      </c>
      <c r="N134" s="2272"/>
      <c r="O134" s="2221"/>
      <c r="P134" s="2222"/>
      <c r="Q134" s="2273"/>
      <c r="R134" s="2221"/>
      <c r="S134" s="2222"/>
      <c r="T134" s="2273"/>
      <c r="U134" s="2221"/>
      <c r="V134" s="2222"/>
      <c r="W134" s="2273"/>
      <c r="X134" s="2221"/>
      <c r="Y134" s="1814">
        <v>4</v>
      </c>
    </row>
    <row r="135" spans="1:25" ht="16.5" thickBot="1">
      <c r="A135" s="2026" t="s">
        <v>207</v>
      </c>
      <c r="B135" s="2256" t="s">
        <v>304</v>
      </c>
      <c r="C135" s="2257">
        <v>7</v>
      </c>
      <c r="D135" s="2258"/>
      <c r="E135" s="2258"/>
      <c r="F135" s="2259"/>
      <c r="G135" s="2260">
        <v>3</v>
      </c>
      <c r="H135" s="2248">
        <f t="shared" si="48"/>
        <v>90</v>
      </c>
      <c r="I135" s="2261">
        <f>J135+K135+L135</f>
        <v>60</v>
      </c>
      <c r="J135" s="2258">
        <v>30</v>
      </c>
      <c r="K135" s="2258"/>
      <c r="L135" s="2262">
        <v>30</v>
      </c>
      <c r="M135" s="2219">
        <f t="shared" si="49"/>
        <v>30</v>
      </c>
      <c r="N135" s="3"/>
      <c r="O135" s="1"/>
      <c r="P135" s="2"/>
      <c r="Q135" s="1964"/>
      <c r="R135" s="1"/>
      <c r="S135" s="2"/>
      <c r="T135" s="4"/>
      <c r="U135" s="1"/>
      <c r="V135" s="2"/>
      <c r="W135" s="1802">
        <f>ROUND(I135/$W$7,0)</f>
        <v>4</v>
      </c>
      <c r="X135" s="2221"/>
      <c r="Y135" s="2222"/>
    </row>
    <row r="136" spans="1:25" ht="16.5" thickBot="1">
      <c r="A136" s="2026" t="s">
        <v>208</v>
      </c>
      <c r="B136" s="2256" t="s">
        <v>66</v>
      </c>
      <c r="C136" s="2257"/>
      <c r="D136" s="2258" t="s">
        <v>363</v>
      </c>
      <c r="E136" s="2258"/>
      <c r="F136" s="2259"/>
      <c r="G136" s="2260">
        <v>3</v>
      </c>
      <c r="H136" s="2248">
        <f t="shared" si="48"/>
        <v>90</v>
      </c>
      <c r="I136" s="2261">
        <f>J136+L136</f>
        <v>30</v>
      </c>
      <c r="J136" s="2258">
        <v>20</v>
      </c>
      <c r="K136" s="2258"/>
      <c r="L136" s="2262">
        <v>10</v>
      </c>
      <c r="M136" s="2219">
        <f t="shared" si="49"/>
        <v>60</v>
      </c>
      <c r="N136" s="2272"/>
      <c r="O136" s="2221"/>
      <c r="P136" s="2222"/>
      <c r="Q136" s="2273"/>
      <c r="R136" s="2221"/>
      <c r="S136" s="2222"/>
      <c r="T136" s="2273"/>
      <c r="U136" s="2221"/>
      <c r="V136" s="2222"/>
      <c r="W136" s="2273"/>
      <c r="X136" s="2221"/>
      <c r="Y136" s="1814">
        <f>ROUND(I136/$Y$7,0)</f>
        <v>4</v>
      </c>
    </row>
    <row r="137" spans="1:25" ht="16.5" thickBot="1">
      <c r="A137" s="2274" t="s">
        <v>209</v>
      </c>
      <c r="B137" s="2275" t="s">
        <v>110</v>
      </c>
      <c r="C137" s="2257"/>
      <c r="D137" s="2258" t="s">
        <v>361</v>
      </c>
      <c r="E137" s="2258"/>
      <c r="F137" s="2259"/>
      <c r="G137" s="2260">
        <v>3</v>
      </c>
      <c r="H137" s="2248">
        <f t="shared" si="48"/>
        <v>90</v>
      </c>
      <c r="I137" s="2261">
        <f>J137+K137+L137</f>
        <v>36</v>
      </c>
      <c r="J137" s="2258">
        <v>18</v>
      </c>
      <c r="K137" s="2258"/>
      <c r="L137" s="2262">
        <v>18</v>
      </c>
      <c r="M137" s="2219">
        <f t="shared" si="49"/>
        <v>54</v>
      </c>
      <c r="N137" s="2276"/>
      <c r="O137" s="2277"/>
      <c r="P137" s="2278"/>
      <c r="Q137" s="2279"/>
      <c r="R137" s="2277"/>
      <c r="S137" s="2278"/>
      <c r="T137" s="2279"/>
      <c r="U137" s="2277"/>
      <c r="V137" s="2278">
        <v>4</v>
      </c>
      <c r="W137" s="1802"/>
      <c r="X137" s="2277"/>
      <c r="Y137" s="2278"/>
    </row>
    <row r="138" spans="1:25" ht="16.5" thickBot="1">
      <c r="A138" s="2026" t="s">
        <v>210</v>
      </c>
      <c r="B138" s="2280" t="s">
        <v>305</v>
      </c>
      <c r="C138" s="2281"/>
      <c r="D138" s="1926" t="s">
        <v>362</v>
      </c>
      <c r="E138" s="1926"/>
      <c r="F138" s="2282"/>
      <c r="G138" s="2283">
        <v>3</v>
      </c>
      <c r="H138" s="2248">
        <f t="shared" si="48"/>
        <v>90</v>
      </c>
      <c r="I138" s="1802">
        <v>30</v>
      </c>
      <c r="J138" s="1870">
        <v>20</v>
      </c>
      <c r="K138" s="1870"/>
      <c r="L138" s="1870">
        <v>10</v>
      </c>
      <c r="M138" s="2222">
        <f t="shared" si="49"/>
        <v>60</v>
      </c>
      <c r="N138" s="2272"/>
      <c r="O138" s="2221"/>
      <c r="P138" s="2222"/>
      <c r="Q138" s="2273"/>
      <c r="R138" s="2221"/>
      <c r="S138" s="2222"/>
      <c r="T138" s="1802"/>
      <c r="U138" s="1870"/>
      <c r="V138" s="1814"/>
      <c r="W138" s="1802"/>
      <c r="X138" s="1802">
        <f>ROUND(I138/$X$7,0)</f>
        <v>3</v>
      </c>
      <c r="Y138" s="1814"/>
    </row>
    <row r="139" spans="1:25" ht="16.5" thickBot="1">
      <c r="A139" s="2026" t="s">
        <v>211</v>
      </c>
      <c r="B139" s="2256" t="s">
        <v>299</v>
      </c>
      <c r="C139" s="2281"/>
      <c r="D139" s="1926"/>
      <c r="E139" s="1926"/>
      <c r="F139" s="2284"/>
      <c r="G139" s="2285">
        <f>G140+G141</f>
        <v>4.5</v>
      </c>
      <c r="H139" s="2248">
        <f t="shared" si="48"/>
        <v>135</v>
      </c>
      <c r="I139" s="1802">
        <f>I140+I141</f>
        <v>84</v>
      </c>
      <c r="J139" s="1802">
        <f>J140+J141</f>
        <v>30</v>
      </c>
      <c r="K139" s="1802">
        <f>K140+K141</f>
        <v>0</v>
      </c>
      <c r="L139" s="1802">
        <f>L140+L141</f>
        <v>54</v>
      </c>
      <c r="M139" s="1802">
        <f>M140+M141</f>
        <v>51</v>
      </c>
      <c r="N139" s="2276"/>
      <c r="O139" s="2277"/>
      <c r="P139" s="2278"/>
      <c r="Q139" s="2279"/>
      <c r="R139" s="2277"/>
      <c r="S139" s="2278"/>
      <c r="T139" s="2073"/>
      <c r="U139" s="2074"/>
      <c r="V139" s="2286"/>
      <c r="W139" s="1802"/>
      <c r="X139" s="2073"/>
      <c r="Y139" s="2286"/>
    </row>
    <row r="140" spans="1:25" ht="16.5" thickBot="1">
      <c r="A140" s="1955" t="s">
        <v>300</v>
      </c>
      <c r="B140" s="2256" t="s">
        <v>299</v>
      </c>
      <c r="C140" s="2257">
        <v>7</v>
      </c>
      <c r="D140" s="2258"/>
      <c r="E140" s="2258"/>
      <c r="F140" s="2259"/>
      <c r="G140" s="2260">
        <v>3</v>
      </c>
      <c r="H140" s="2248">
        <f t="shared" si="48"/>
        <v>90</v>
      </c>
      <c r="I140" s="2261">
        <f>J140+K140+L140</f>
        <v>60</v>
      </c>
      <c r="J140" s="2258">
        <v>30</v>
      </c>
      <c r="K140" s="2258"/>
      <c r="L140" s="2262">
        <v>30</v>
      </c>
      <c r="M140" s="2219">
        <f t="shared" si="49"/>
        <v>30</v>
      </c>
      <c r="N140" s="2276"/>
      <c r="O140" s="2277"/>
      <c r="P140" s="2278"/>
      <c r="Q140" s="2279"/>
      <c r="R140" s="2277"/>
      <c r="S140" s="2278"/>
      <c r="T140" s="2279"/>
      <c r="U140" s="2277"/>
      <c r="V140" s="2278"/>
      <c r="W140" s="1802">
        <f>ROUND(I140/$W$7,0)</f>
        <v>4</v>
      </c>
      <c r="X140" s="2277"/>
      <c r="Y140" s="2278"/>
    </row>
    <row r="141" spans="1:26" s="776" customFormat="1" ht="15.75">
      <c r="A141" s="2287" t="s">
        <v>301</v>
      </c>
      <c r="B141" s="2288" t="s">
        <v>302</v>
      </c>
      <c r="C141" s="2289"/>
      <c r="D141" s="2290"/>
      <c r="E141" s="2290" t="s">
        <v>362</v>
      </c>
      <c r="F141" s="2291"/>
      <c r="G141" s="2292">
        <v>1.5</v>
      </c>
      <c r="H141" s="2293">
        <f t="shared" si="48"/>
        <v>45</v>
      </c>
      <c r="I141" s="2294">
        <f>L141</f>
        <v>24</v>
      </c>
      <c r="J141" s="2290"/>
      <c r="K141" s="2290"/>
      <c r="L141" s="2295">
        <v>24</v>
      </c>
      <c r="M141" s="2219">
        <f t="shared" si="49"/>
        <v>21</v>
      </c>
      <c r="N141" s="2276"/>
      <c r="O141" s="2277"/>
      <c r="P141" s="2278"/>
      <c r="Q141" s="2279"/>
      <c r="R141" s="2277"/>
      <c r="S141" s="2278"/>
      <c r="T141" s="2279"/>
      <c r="U141" s="2277"/>
      <c r="V141" s="2278"/>
      <c r="W141" s="2073">
        <v>1</v>
      </c>
      <c r="X141" s="2277">
        <v>1</v>
      </c>
      <c r="Y141" s="2278"/>
      <c r="Z141" s="2483"/>
    </row>
    <row r="142" spans="1:26" s="110" customFormat="1" ht="15.75">
      <c r="A142" s="2296"/>
      <c r="B142" s="2297"/>
      <c r="C142" s="2258"/>
      <c r="D142" s="2258"/>
      <c r="E142" s="2258"/>
      <c r="F142" s="2298"/>
      <c r="G142" s="2299"/>
      <c r="H142" s="2261"/>
      <c r="I142" s="2258"/>
      <c r="J142" s="2258"/>
      <c r="K142" s="2258"/>
      <c r="L142" s="2258"/>
      <c r="M142" s="2221"/>
      <c r="N142" s="2221"/>
      <c r="O142" s="2221"/>
      <c r="P142" s="2221"/>
      <c r="Q142" s="2221"/>
      <c r="R142" s="2221"/>
      <c r="S142" s="2221"/>
      <c r="T142" s="2221"/>
      <c r="U142" s="2221"/>
      <c r="V142" s="2221"/>
      <c r="W142" s="1870"/>
      <c r="X142" s="2221"/>
      <c r="Y142" s="2221"/>
      <c r="Z142" s="2513"/>
    </row>
    <row r="143" spans="1:25" ht="16.5" thickBot="1">
      <c r="A143" s="2300">
        <v>1</v>
      </c>
      <c r="B143" s="2301" t="s">
        <v>372</v>
      </c>
      <c r="C143" s="2302"/>
      <c r="D143" s="2303" t="s">
        <v>377</v>
      </c>
      <c r="E143" s="2303"/>
      <c r="F143" s="2304"/>
      <c r="G143" s="2299">
        <v>6</v>
      </c>
      <c r="H143" s="2305">
        <f>G143*30</f>
        <v>180</v>
      </c>
      <c r="I143" s="2306">
        <f>I149*2</f>
        <v>72</v>
      </c>
      <c r="J143" s="2307">
        <f>J149*2</f>
        <v>36</v>
      </c>
      <c r="K143" s="2307"/>
      <c r="L143" s="2307">
        <f>L149*2</f>
        <v>36</v>
      </c>
      <c r="M143" s="2308">
        <f>H143-I143</f>
        <v>108</v>
      </c>
      <c r="N143" s="2309"/>
      <c r="O143" s="2303"/>
      <c r="P143" s="2310"/>
      <c r="Q143" s="2309"/>
      <c r="R143" s="2303"/>
      <c r="S143" s="2310"/>
      <c r="T143" s="2309"/>
      <c r="U143" s="2143">
        <v>8</v>
      </c>
      <c r="V143" s="2310"/>
      <c r="W143" s="2309"/>
      <c r="X143" s="2303"/>
      <c r="Y143" s="2310"/>
    </row>
    <row r="144" spans="1:25" ht="16.5" thickBot="1">
      <c r="A144" s="2311">
        <v>2</v>
      </c>
      <c r="B144" s="2312" t="s">
        <v>373</v>
      </c>
      <c r="C144" s="2313"/>
      <c r="D144" s="2062" t="s">
        <v>361</v>
      </c>
      <c r="E144" s="2028"/>
      <c r="F144" s="2029"/>
      <c r="G144" s="2299">
        <v>3</v>
      </c>
      <c r="H144" s="2314">
        <f>G144*30</f>
        <v>90</v>
      </c>
      <c r="I144" s="2272">
        <v>30</v>
      </c>
      <c r="J144" s="2221">
        <v>20</v>
      </c>
      <c r="K144" s="2221"/>
      <c r="L144" s="2221">
        <v>10</v>
      </c>
      <c r="M144" s="2222">
        <f>H144-I144</f>
        <v>60</v>
      </c>
      <c r="N144" s="2315"/>
      <c r="O144" s="2028"/>
      <c r="P144" s="2034"/>
      <c r="Q144" s="2315"/>
      <c r="R144" s="2028"/>
      <c r="S144" s="2222"/>
      <c r="T144" s="2272"/>
      <c r="U144" s="2221"/>
      <c r="V144" s="1802">
        <v>3</v>
      </c>
      <c r="W144" s="2272"/>
      <c r="X144" s="2221"/>
      <c r="Y144" s="2222"/>
    </row>
    <row r="145" spans="1:25" ht="16.5" thickBot="1">
      <c r="A145" s="2311">
        <v>3</v>
      </c>
      <c r="B145" s="2312" t="s">
        <v>374</v>
      </c>
      <c r="C145" s="2313"/>
      <c r="D145" s="2062" t="s">
        <v>378</v>
      </c>
      <c r="E145" s="2028"/>
      <c r="F145" s="2029"/>
      <c r="G145" s="2299">
        <v>6</v>
      </c>
      <c r="H145" s="2314">
        <f>G145*30</f>
        <v>180</v>
      </c>
      <c r="I145" s="2272">
        <f>J145+L145</f>
        <v>90</v>
      </c>
      <c r="J145" s="2221">
        <v>60</v>
      </c>
      <c r="K145" s="2221"/>
      <c r="L145" s="2221">
        <v>30</v>
      </c>
      <c r="M145" s="2222">
        <f>H145-I145</f>
        <v>90</v>
      </c>
      <c r="N145" s="2315"/>
      <c r="O145" s="2028"/>
      <c r="P145" s="2034"/>
      <c r="Q145" s="2315"/>
      <c r="R145" s="2028"/>
      <c r="S145" s="2222"/>
      <c r="T145" s="2272"/>
      <c r="U145" s="2221"/>
      <c r="V145" s="2222"/>
      <c r="W145" s="1802">
        <f>ROUND(I145/$W$7,0)</f>
        <v>6</v>
      </c>
      <c r="X145" s="2221"/>
      <c r="Y145" s="2222"/>
    </row>
    <row r="146" spans="1:25" ht="16.5" thickBot="1">
      <c r="A146" s="2311">
        <v>4</v>
      </c>
      <c r="B146" s="2312" t="s">
        <v>375</v>
      </c>
      <c r="C146" s="2313"/>
      <c r="D146" s="2062" t="s">
        <v>362</v>
      </c>
      <c r="E146" s="2028"/>
      <c r="F146" s="2029"/>
      <c r="G146" s="2299">
        <v>3</v>
      </c>
      <c r="H146" s="2314">
        <f>G146*30</f>
        <v>90</v>
      </c>
      <c r="I146" s="2272">
        <v>30</v>
      </c>
      <c r="J146" s="2221">
        <v>20</v>
      </c>
      <c r="K146" s="2221"/>
      <c r="L146" s="2221">
        <v>10</v>
      </c>
      <c r="M146" s="2222">
        <f>H146-I146</f>
        <v>60</v>
      </c>
      <c r="N146" s="2316"/>
      <c r="O146" s="2197"/>
      <c r="P146" s="2207"/>
      <c r="Q146" s="2316"/>
      <c r="R146" s="2197"/>
      <c r="S146" s="2278"/>
      <c r="T146" s="2276"/>
      <c r="U146" s="2277"/>
      <c r="V146" s="2278"/>
      <c r="W146" s="2276"/>
      <c r="X146" s="1802">
        <v>3</v>
      </c>
      <c r="Y146" s="2278"/>
    </row>
    <row r="147" spans="1:25" ht="16.5" thickBot="1">
      <c r="A147" s="2317">
        <v>5</v>
      </c>
      <c r="B147" s="2318" t="s">
        <v>376</v>
      </c>
      <c r="C147" s="2319"/>
      <c r="D147" s="2196" t="s">
        <v>363</v>
      </c>
      <c r="E147" s="2197"/>
      <c r="F147" s="2320"/>
      <c r="G147" s="2321">
        <v>3</v>
      </c>
      <c r="H147" s="2322">
        <f>G147*30</f>
        <v>90</v>
      </c>
      <c r="I147" s="2276">
        <v>32</v>
      </c>
      <c r="J147" s="2277">
        <v>16</v>
      </c>
      <c r="K147" s="2277"/>
      <c r="L147" s="2277">
        <v>16</v>
      </c>
      <c r="M147" s="2278">
        <f>H147-I147</f>
        <v>58</v>
      </c>
      <c r="N147" s="2316"/>
      <c r="O147" s="2197"/>
      <c r="P147" s="2207"/>
      <c r="Q147" s="2316"/>
      <c r="R147" s="2197"/>
      <c r="S147" s="2207"/>
      <c r="T147" s="2316"/>
      <c r="U147" s="2197"/>
      <c r="V147" s="2207"/>
      <c r="W147" s="2316"/>
      <c r="X147" s="2197"/>
      <c r="Y147" s="2286">
        <f>ROUND(I147/$Y$7,0)</f>
        <v>5</v>
      </c>
    </row>
    <row r="148" spans="1:25" ht="16.5" customHeight="1" thickBot="1">
      <c r="A148" s="2323" t="s">
        <v>396</v>
      </c>
      <c r="B148" s="2324"/>
      <c r="C148" s="2325"/>
      <c r="D148" s="2326"/>
      <c r="E148" s="2327"/>
      <c r="F148" s="2328"/>
      <c r="G148" s="2329">
        <f>SUM(G143:G147)</f>
        <v>21</v>
      </c>
      <c r="H148" s="2329">
        <f aca="true" t="shared" si="50" ref="H148:M148">SUM(H143:H147)</f>
        <v>630</v>
      </c>
      <c r="I148" s="2329">
        <f t="shared" si="50"/>
        <v>254</v>
      </c>
      <c r="J148" s="2329">
        <f t="shared" si="50"/>
        <v>152</v>
      </c>
      <c r="K148" s="2329">
        <f t="shared" si="50"/>
        <v>0</v>
      </c>
      <c r="L148" s="2329">
        <f t="shared" si="50"/>
        <v>102</v>
      </c>
      <c r="M148" s="2329">
        <f t="shared" si="50"/>
        <v>376</v>
      </c>
      <c r="N148" s="2330">
        <f aca="true" t="shared" si="51" ref="N148:Y148">SUM(N143:N147)</f>
        <v>0</v>
      </c>
      <c r="O148" s="2330">
        <f t="shared" si="51"/>
        <v>0</v>
      </c>
      <c r="P148" s="2330">
        <f t="shared" si="51"/>
        <v>0</v>
      </c>
      <c r="Q148" s="2330">
        <f t="shared" si="51"/>
        <v>0</v>
      </c>
      <c r="R148" s="2330">
        <f t="shared" si="51"/>
        <v>0</v>
      </c>
      <c r="S148" s="2330">
        <f t="shared" si="51"/>
        <v>0</v>
      </c>
      <c r="T148" s="2330">
        <f t="shared" si="51"/>
        <v>0</v>
      </c>
      <c r="U148" s="2330">
        <f t="shared" si="51"/>
        <v>8</v>
      </c>
      <c r="V148" s="2330">
        <f t="shared" si="51"/>
        <v>3</v>
      </c>
      <c r="W148" s="2330">
        <f>SUM(W143:W147)</f>
        <v>6</v>
      </c>
      <c r="X148" s="2330">
        <f t="shared" si="51"/>
        <v>3</v>
      </c>
      <c r="Y148" s="2330">
        <f t="shared" si="51"/>
        <v>5</v>
      </c>
    </row>
    <row r="149" spans="1:25" ht="16.5" thickBot="1">
      <c r="A149" s="2331" t="s">
        <v>218</v>
      </c>
      <c r="B149" s="2332" t="s">
        <v>307</v>
      </c>
      <c r="C149" s="2333"/>
      <c r="D149" s="2334" t="s">
        <v>379</v>
      </c>
      <c r="E149" s="2334"/>
      <c r="F149" s="2335"/>
      <c r="G149" s="2336">
        <v>3</v>
      </c>
      <c r="H149" s="2337">
        <f aca="true" t="shared" si="52" ref="H149:H163">G149*30</f>
        <v>90</v>
      </c>
      <c r="I149" s="2338">
        <f>J149+L149</f>
        <v>36</v>
      </c>
      <c r="J149" s="2339">
        <v>18</v>
      </c>
      <c r="K149" s="2339"/>
      <c r="L149" s="2339">
        <v>18</v>
      </c>
      <c r="M149" s="2340">
        <f>H149-I149</f>
        <v>54</v>
      </c>
      <c r="N149" s="2341"/>
      <c r="O149" s="2342"/>
      <c r="P149" s="2340"/>
      <c r="Q149" s="2343"/>
      <c r="R149" s="2342"/>
      <c r="S149" s="2340"/>
      <c r="T149" s="2338"/>
      <c r="U149" s="2189">
        <f>ROUND(I149/$U$7,0)</f>
        <v>4</v>
      </c>
      <c r="V149" s="2344"/>
      <c r="W149" s="2338"/>
      <c r="X149" s="2339"/>
      <c r="Y149" s="2344"/>
    </row>
    <row r="150" spans="1:25" ht="16.5" thickBot="1">
      <c r="A150" s="2026" t="s">
        <v>219</v>
      </c>
      <c r="B150" s="2280" t="s">
        <v>278</v>
      </c>
      <c r="C150" s="2281"/>
      <c r="D150" s="1926" t="s">
        <v>380</v>
      </c>
      <c r="E150" s="1926"/>
      <c r="F150" s="2284"/>
      <c r="G150" s="2299">
        <v>3</v>
      </c>
      <c r="H150" s="2314">
        <f t="shared" si="52"/>
        <v>90</v>
      </c>
      <c r="I150" s="2345">
        <f>J150+L150</f>
        <v>30</v>
      </c>
      <c r="J150" s="1870">
        <v>20</v>
      </c>
      <c r="K150" s="1870"/>
      <c r="L150" s="1870">
        <v>10</v>
      </c>
      <c r="M150" s="2222">
        <f aca="true" t="shared" si="53" ref="M150:M163">H150-I150</f>
        <v>60</v>
      </c>
      <c r="N150" s="3"/>
      <c r="O150" s="1"/>
      <c r="P150" s="2"/>
      <c r="Q150" s="1964"/>
      <c r="R150" s="1"/>
      <c r="S150" s="2"/>
      <c r="T150" s="1802"/>
      <c r="U150" s="1870"/>
      <c r="V150" s="1814"/>
      <c r="W150" s="1802"/>
      <c r="X150" s="1802">
        <f>ROUND(I150/$X$7,0)</f>
        <v>3</v>
      </c>
      <c r="Y150" s="1814"/>
    </row>
    <row r="151" spans="1:25" ht="32.25" thickBot="1">
      <c r="A151" s="2026" t="s">
        <v>220</v>
      </c>
      <c r="B151" s="2280" t="s">
        <v>279</v>
      </c>
      <c r="C151" s="2281"/>
      <c r="D151" s="1926" t="s">
        <v>74</v>
      </c>
      <c r="E151" s="1926"/>
      <c r="F151" s="2284"/>
      <c r="G151" s="2299">
        <v>3</v>
      </c>
      <c r="H151" s="2314">
        <f t="shared" si="52"/>
        <v>90</v>
      </c>
      <c r="I151" s="1802">
        <f>J151+L151</f>
        <v>45</v>
      </c>
      <c r="J151" s="1870">
        <v>30</v>
      </c>
      <c r="K151" s="1870"/>
      <c r="L151" s="1870">
        <v>15</v>
      </c>
      <c r="M151" s="2222">
        <f t="shared" si="53"/>
        <v>45</v>
      </c>
      <c r="N151" s="2272"/>
      <c r="O151" s="2221"/>
      <c r="P151" s="2222"/>
      <c r="Q151" s="2273"/>
      <c r="R151" s="2221"/>
      <c r="S151" s="2222"/>
      <c r="T151" s="1802"/>
      <c r="U151" s="1870"/>
      <c r="V151" s="1814"/>
      <c r="W151" s="1802">
        <v>3</v>
      </c>
      <c r="X151" s="1870"/>
      <c r="Y151" s="1814"/>
    </row>
    <row r="152" spans="1:25" ht="16.5" thickBot="1">
      <c r="A152" s="2225" t="s">
        <v>221</v>
      </c>
      <c r="B152" s="2280" t="s">
        <v>274</v>
      </c>
      <c r="C152" s="2346"/>
      <c r="D152" s="2028" t="s">
        <v>381</v>
      </c>
      <c r="E152" s="2028"/>
      <c r="F152" s="2347"/>
      <c r="G152" s="2348">
        <v>3</v>
      </c>
      <c r="H152" s="2337">
        <f t="shared" si="52"/>
        <v>90</v>
      </c>
      <c r="I152" s="2232">
        <v>32</v>
      </c>
      <c r="J152" s="2189">
        <v>16</v>
      </c>
      <c r="K152" s="2189"/>
      <c r="L152" s="2189">
        <v>16</v>
      </c>
      <c r="M152" s="2234">
        <f t="shared" si="53"/>
        <v>58</v>
      </c>
      <c r="N152" s="2349"/>
      <c r="O152" s="2233"/>
      <c r="P152" s="2234"/>
      <c r="Q152" s="2350"/>
      <c r="R152" s="2233"/>
      <c r="S152" s="2234"/>
      <c r="T152" s="2232"/>
      <c r="U152" s="2189"/>
      <c r="V152" s="2351"/>
      <c r="W152" s="2232"/>
      <c r="X152" s="2189"/>
      <c r="Y152" s="2351">
        <f>ROUND(I152/$Y$7,0)</f>
        <v>5</v>
      </c>
    </row>
    <row r="153" spans="1:25" ht="16.5" thickBot="1">
      <c r="A153" s="2225" t="s">
        <v>222</v>
      </c>
      <c r="B153" s="2280" t="s">
        <v>27</v>
      </c>
      <c r="C153" s="2346"/>
      <c r="D153" s="2028" t="s">
        <v>74</v>
      </c>
      <c r="E153" s="2028"/>
      <c r="F153" s="2347"/>
      <c r="G153" s="2348">
        <v>3</v>
      </c>
      <c r="H153" s="2337">
        <f t="shared" si="52"/>
        <v>90</v>
      </c>
      <c r="I153" s="2232">
        <f>J153+K153+L153</f>
        <v>45</v>
      </c>
      <c r="J153" s="2189">
        <v>30</v>
      </c>
      <c r="K153" s="2189"/>
      <c r="L153" s="2189">
        <v>15</v>
      </c>
      <c r="M153" s="2234">
        <f t="shared" si="53"/>
        <v>45</v>
      </c>
      <c r="N153" s="2352"/>
      <c r="O153" s="2229"/>
      <c r="P153" s="2230"/>
      <c r="Q153" s="2231"/>
      <c r="R153" s="2229"/>
      <c r="S153" s="2230"/>
      <c r="T153" s="2232"/>
      <c r="U153" s="2189"/>
      <c r="V153" s="2351"/>
      <c r="W153" s="2232">
        <v>3</v>
      </c>
      <c r="X153" s="2189"/>
      <c r="Y153" s="2351"/>
    </row>
    <row r="154" spans="1:25" ht="16.5" thickBot="1">
      <c r="A154" s="2225" t="s">
        <v>223</v>
      </c>
      <c r="B154" s="2280" t="s">
        <v>308</v>
      </c>
      <c r="C154" s="2346"/>
      <c r="D154" s="2028" t="s">
        <v>379</v>
      </c>
      <c r="E154" s="2028"/>
      <c r="F154" s="2347"/>
      <c r="G154" s="2353">
        <v>3</v>
      </c>
      <c r="H154" s="2337">
        <f t="shared" si="52"/>
        <v>90</v>
      </c>
      <c r="I154" s="2232">
        <f>J154+L154</f>
        <v>36</v>
      </c>
      <c r="J154" s="2189">
        <v>18</v>
      </c>
      <c r="K154" s="2189"/>
      <c r="L154" s="2189">
        <v>18</v>
      </c>
      <c r="M154" s="2234">
        <f t="shared" si="53"/>
        <v>54</v>
      </c>
      <c r="N154" s="2352"/>
      <c r="O154" s="2229"/>
      <c r="P154" s="2230"/>
      <c r="Q154" s="2231"/>
      <c r="R154" s="2229"/>
      <c r="S154" s="2230"/>
      <c r="T154" s="2232"/>
      <c r="U154" s="2189">
        <v>4</v>
      </c>
      <c r="V154" s="2351"/>
      <c r="W154" s="2232"/>
      <c r="X154" s="2189"/>
      <c r="Y154" s="2351"/>
    </row>
    <row r="155" spans="1:25" ht="16.5" thickBot="1">
      <c r="A155" s="2225" t="s">
        <v>224</v>
      </c>
      <c r="B155" s="2280" t="s">
        <v>56</v>
      </c>
      <c r="C155" s="2346"/>
      <c r="D155" s="2028" t="s">
        <v>380</v>
      </c>
      <c r="E155" s="2028"/>
      <c r="F155" s="2347"/>
      <c r="G155" s="2353">
        <v>3</v>
      </c>
      <c r="H155" s="2337">
        <f t="shared" si="52"/>
        <v>90</v>
      </c>
      <c r="I155" s="2338">
        <f>J155+L155</f>
        <v>30</v>
      </c>
      <c r="J155" s="2189">
        <v>20</v>
      </c>
      <c r="K155" s="2189"/>
      <c r="L155" s="2189">
        <v>10</v>
      </c>
      <c r="M155" s="2234">
        <f t="shared" si="53"/>
        <v>60</v>
      </c>
      <c r="N155" s="2352"/>
      <c r="O155" s="2229"/>
      <c r="P155" s="2230"/>
      <c r="Q155" s="2231"/>
      <c r="R155" s="2229"/>
      <c r="S155" s="2230"/>
      <c r="T155" s="2232"/>
      <c r="U155" s="2189"/>
      <c r="V155" s="2351"/>
      <c r="W155" s="2232"/>
      <c r="X155" s="2232">
        <f>ROUND(I155/$X$7,0)</f>
        <v>3</v>
      </c>
      <c r="Y155" s="2351"/>
    </row>
    <row r="156" spans="1:25" ht="16.5" thickBot="1">
      <c r="A156" s="2026" t="s">
        <v>225</v>
      </c>
      <c r="B156" s="2280" t="s">
        <v>309</v>
      </c>
      <c r="C156" s="2281"/>
      <c r="D156" s="1926" t="s">
        <v>381</v>
      </c>
      <c r="E156" s="1926"/>
      <c r="F156" s="2284"/>
      <c r="G156" s="2354">
        <v>3</v>
      </c>
      <c r="H156" s="2314">
        <f t="shared" si="52"/>
        <v>90</v>
      </c>
      <c r="I156" s="1802">
        <v>32</v>
      </c>
      <c r="J156" s="1870">
        <v>16</v>
      </c>
      <c r="K156" s="1870"/>
      <c r="L156" s="1870">
        <v>16</v>
      </c>
      <c r="M156" s="2222">
        <f t="shared" si="53"/>
        <v>58</v>
      </c>
      <c r="N156" s="3"/>
      <c r="O156" s="1"/>
      <c r="P156" s="2"/>
      <c r="Q156" s="1964"/>
      <c r="R156" s="1"/>
      <c r="S156" s="2"/>
      <c r="T156" s="1802"/>
      <c r="U156" s="1870"/>
      <c r="V156" s="1814"/>
      <c r="W156" s="1802"/>
      <c r="X156" s="1870"/>
      <c r="Y156" s="1814">
        <f>ROUND(I156/$Y$7,0)</f>
        <v>5</v>
      </c>
    </row>
    <row r="157" spans="1:25" ht="16.5" thickBot="1">
      <c r="A157" s="2225" t="s">
        <v>226</v>
      </c>
      <c r="B157" s="2280" t="s">
        <v>310</v>
      </c>
      <c r="C157" s="2346"/>
      <c r="D157" s="2028" t="s">
        <v>382</v>
      </c>
      <c r="E157" s="2028"/>
      <c r="F157" s="2347"/>
      <c r="G157" s="2355">
        <v>3</v>
      </c>
      <c r="H157" s="2356">
        <f t="shared" si="52"/>
        <v>90</v>
      </c>
      <c r="I157" s="2232">
        <v>30</v>
      </c>
      <c r="J157" s="2189">
        <v>20</v>
      </c>
      <c r="K157" s="2189"/>
      <c r="L157" s="2189">
        <v>10</v>
      </c>
      <c r="M157" s="2234">
        <f t="shared" si="53"/>
        <v>60</v>
      </c>
      <c r="N157" s="2349"/>
      <c r="O157" s="2233"/>
      <c r="P157" s="2234"/>
      <c r="Q157" s="2350"/>
      <c r="R157" s="2233"/>
      <c r="S157" s="2234"/>
      <c r="T157" s="2232"/>
      <c r="U157" s="2189"/>
      <c r="V157" s="2351">
        <v>3</v>
      </c>
      <c r="W157" s="2232"/>
      <c r="X157" s="2189"/>
      <c r="Y157" s="2351"/>
    </row>
    <row r="158" spans="1:25" ht="16.5" thickBot="1">
      <c r="A158" s="2026" t="s">
        <v>227</v>
      </c>
      <c r="B158" s="2280" t="s">
        <v>311</v>
      </c>
      <c r="C158" s="2281"/>
      <c r="D158" s="1926" t="s">
        <v>74</v>
      </c>
      <c r="E158" s="1926"/>
      <c r="F158" s="2284"/>
      <c r="G158" s="2180">
        <v>3</v>
      </c>
      <c r="H158" s="2357">
        <f t="shared" si="52"/>
        <v>90</v>
      </c>
      <c r="I158" s="1802">
        <f>J158+K158+L158</f>
        <v>45</v>
      </c>
      <c r="J158" s="1870">
        <v>30</v>
      </c>
      <c r="K158" s="1870"/>
      <c r="L158" s="1870">
        <v>15</v>
      </c>
      <c r="M158" s="2222">
        <f t="shared" si="53"/>
        <v>45</v>
      </c>
      <c r="N158" s="2272"/>
      <c r="O158" s="2221"/>
      <c r="P158" s="2222"/>
      <c r="Q158" s="2273"/>
      <c r="R158" s="2221"/>
      <c r="S158" s="2222"/>
      <c r="T158" s="1802"/>
      <c r="U158" s="1870"/>
      <c r="V158" s="1814"/>
      <c r="W158" s="2358">
        <v>3</v>
      </c>
      <c r="X158" s="1870"/>
      <c r="Y158" s="1814"/>
    </row>
    <row r="159" spans="1:25" ht="16.5" thickBot="1">
      <c r="A159" s="2026" t="s">
        <v>228</v>
      </c>
      <c r="B159" s="2280" t="s">
        <v>281</v>
      </c>
      <c r="C159" s="2281"/>
      <c r="D159" s="1926" t="s">
        <v>379</v>
      </c>
      <c r="E159" s="1926"/>
      <c r="F159" s="2284"/>
      <c r="G159" s="2180">
        <v>3</v>
      </c>
      <c r="H159" s="2357">
        <f t="shared" si="52"/>
        <v>90</v>
      </c>
      <c r="I159" s="1802">
        <f>J159+L159</f>
        <v>36</v>
      </c>
      <c r="J159" s="1870">
        <v>18</v>
      </c>
      <c r="K159" s="1870"/>
      <c r="L159" s="1870">
        <v>18</v>
      </c>
      <c r="M159" s="2222">
        <f t="shared" si="53"/>
        <v>54</v>
      </c>
      <c r="N159" s="2272"/>
      <c r="O159" s="2221"/>
      <c r="P159" s="2222"/>
      <c r="Q159" s="2273"/>
      <c r="R159" s="2221"/>
      <c r="S159" s="2222"/>
      <c r="T159" s="1802"/>
      <c r="U159" s="1870">
        <v>4</v>
      </c>
      <c r="V159" s="1814"/>
      <c r="W159" s="1802"/>
      <c r="X159" s="1870"/>
      <c r="Y159" s="1814"/>
    </row>
    <row r="160" spans="1:25" ht="32.25" thickBot="1">
      <c r="A160" s="2225" t="s">
        <v>229</v>
      </c>
      <c r="B160" s="2280" t="s">
        <v>312</v>
      </c>
      <c r="C160" s="2346"/>
      <c r="D160" s="2028" t="s">
        <v>74</v>
      </c>
      <c r="E160" s="2028"/>
      <c r="F160" s="2359"/>
      <c r="G160" s="2355">
        <v>3</v>
      </c>
      <c r="H160" s="2356">
        <f t="shared" si="52"/>
        <v>90</v>
      </c>
      <c r="I160" s="2232">
        <f>J160+K160+L160</f>
        <v>45</v>
      </c>
      <c r="J160" s="2189">
        <v>30</v>
      </c>
      <c r="K160" s="2189"/>
      <c r="L160" s="2189">
        <v>15</v>
      </c>
      <c r="M160" s="2234">
        <f t="shared" si="53"/>
        <v>45</v>
      </c>
      <c r="N160" s="2315"/>
      <c r="O160" s="2028"/>
      <c r="P160" s="2034"/>
      <c r="Q160" s="2033"/>
      <c r="R160" s="2028"/>
      <c r="S160" s="2034"/>
      <c r="T160" s="2232"/>
      <c r="U160" s="2189"/>
      <c r="V160" s="2351"/>
      <c r="W160" s="2232">
        <v>3</v>
      </c>
      <c r="X160" s="2189"/>
      <c r="Y160" s="2351"/>
    </row>
    <row r="161" spans="1:25" ht="16.5" thickBot="1">
      <c r="A161" s="2026" t="s">
        <v>230</v>
      </c>
      <c r="B161" s="2280" t="s">
        <v>314</v>
      </c>
      <c r="C161" s="2281"/>
      <c r="D161" s="1926" t="s">
        <v>382</v>
      </c>
      <c r="E161" s="1926"/>
      <c r="F161" s="2284"/>
      <c r="G161" s="2180">
        <v>3</v>
      </c>
      <c r="H161" s="2357">
        <f t="shared" si="52"/>
        <v>90</v>
      </c>
      <c r="I161" s="1802">
        <v>30</v>
      </c>
      <c r="J161" s="1870">
        <v>20</v>
      </c>
      <c r="K161" s="1870"/>
      <c r="L161" s="1870">
        <v>10</v>
      </c>
      <c r="M161" s="2222">
        <f t="shared" si="53"/>
        <v>60</v>
      </c>
      <c r="N161" s="2272"/>
      <c r="O161" s="2221"/>
      <c r="P161" s="2222"/>
      <c r="Q161" s="2273"/>
      <c r="R161" s="2221"/>
      <c r="S161" s="2222"/>
      <c r="T161" s="1802"/>
      <c r="U161" s="1870"/>
      <c r="V161" s="1814">
        <v>3</v>
      </c>
      <c r="W161" s="1802"/>
      <c r="X161" s="1870"/>
      <c r="Y161" s="1814"/>
    </row>
    <row r="162" spans="1:25" ht="16.5" thickBot="1">
      <c r="A162" s="2026" t="s">
        <v>231</v>
      </c>
      <c r="B162" s="2280" t="s">
        <v>313</v>
      </c>
      <c r="C162" s="2281"/>
      <c r="D162" s="1926" t="s">
        <v>379</v>
      </c>
      <c r="E162" s="1926"/>
      <c r="F162" s="2284"/>
      <c r="G162" s="2180">
        <v>3</v>
      </c>
      <c r="H162" s="2357">
        <f t="shared" si="52"/>
        <v>90</v>
      </c>
      <c r="I162" s="1802">
        <f>J162+L162</f>
        <v>36</v>
      </c>
      <c r="J162" s="1870">
        <v>18</v>
      </c>
      <c r="K162" s="1870"/>
      <c r="L162" s="1870">
        <v>18</v>
      </c>
      <c r="M162" s="2222">
        <f t="shared" si="53"/>
        <v>54</v>
      </c>
      <c r="N162" s="2272"/>
      <c r="O162" s="2221"/>
      <c r="P162" s="2222"/>
      <c r="Q162" s="2273"/>
      <c r="R162" s="2221"/>
      <c r="S162" s="2222"/>
      <c r="T162" s="1802"/>
      <c r="U162" s="2360">
        <v>4</v>
      </c>
      <c r="V162" s="1814"/>
      <c r="W162" s="1802"/>
      <c r="X162" s="1870"/>
      <c r="Y162" s="1814"/>
    </row>
    <row r="163" spans="1:25" ht="16.5" thickBot="1">
      <c r="A163" s="2361" t="s">
        <v>232</v>
      </c>
      <c r="B163" s="2362" t="s">
        <v>69</v>
      </c>
      <c r="C163" s="2204"/>
      <c r="D163" s="2213" t="s">
        <v>74</v>
      </c>
      <c r="E163" s="2213"/>
      <c r="F163" s="2237"/>
      <c r="G163" s="2199">
        <v>3</v>
      </c>
      <c r="H163" s="2363">
        <f t="shared" si="52"/>
        <v>90</v>
      </c>
      <c r="I163" s="2073">
        <f>J163+K163+L163</f>
        <v>90</v>
      </c>
      <c r="J163" s="2203"/>
      <c r="K163" s="2203"/>
      <c r="L163" s="2203">
        <v>90</v>
      </c>
      <c r="M163" s="2278">
        <f t="shared" si="53"/>
        <v>0</v>
      </c>
      <c r="N163" s="2202"/>
      <c r="O163" s="2203"/>
      <c r="P163" s="2205"/>
      <c r="Q163" s="2364"/>
      <c r="R163" s="2203"/>
      <c r="S163" s="2205"/>
      <c r="T163" s="2204"/>
      <c r="U163" s="2203"/>
      <c r="V163" s="2205"/>
      <c r="W163" s="2073">
        <f>ROUND(I163/$W$7,0)</f>
        <v>6</v>
      </c>
      <c r="X163" s="2365"/>
      <c r="Y163" s="2366"/>
    </row>
    <row r="164" spans="1:25" ht="16.5" thickBot="1">
      <c r="A164" s="2367" t="s">
        <v>252</v>
      </c>
      <c r="B164" s="2368"/>
      <c r="C164" s="2369"/>
      <c r="D164" s="2370"/>
      <c r="E164" s="2370"/>
      <c r="F164" s="2371"/>
      <c r="G164" s="2372">
        <f aca="true" t="shared" si="54" ref="G164:M164">G130+G131+G132+G133+G134+G135+G136+G137+G138+G140+G141+G143+G144+G145+G146+G147</f>
        <v>52</v>
      </c>
      <c r="H164" s="2372">
        <f t="shared" si="54"/>
        <v>1560</v>
      </c>
      <c r="I164" s="2372">
        <f t="shared" si="54"/>
        <v>658</v>
      </c>
      <c r="J164" s="2372">
        <f t="shared" si="54"/>
        <v>357</v>
      </c>
      <c r="K164" s="2372">
        <f t="shared" si="54"/>
        <v>0</v>
      </c>
      <c r="L164" s="2372">
        <f t="shared" si="54"/>
        <v>301</v>
      </c>
      <c r="M164" s="2372">
        <f t="shared" si="54"/>
        <v>902</v>
      </c>
      <c r="N164" s="2373">
        <f aca="true" t="shared" si="55" ref="N164:S164">SUM(N130:N141)</f>
        <v>0</v>
      </c>
      <c r="O164" s="2373">
        <f t="shared" si="55"/>
        <v>0</v>
      </c>
      <c r="P164" s="2373">
        <f t="shared" si="55"/>
        <v>0</v>
      </c>
      <c r="Q164" s="2373">
        <f t="shared" si="55"/>
        <v>0</v>
      </c>
      <c r="R164" s="2373">
        <f t="shared" si="55"/>
        <v>0</v>
      </c>
      <c r="S164" s="2373">
        <f t="shared" si="55"/>
        <v>0</v>
      </c>
      <c r="T164" s="2373">
        <f aca="true" t="shared" si="56" ref="T164:Y164">SUM(T130:T147)</f>
        <v>2</v>
      </c>
      <c r="U164" s="2373">
        <f t="shared" si="56"/>
        <v>8</v>
      </c>
      <c r="V164" s="2373">
        <f t="shared" si="56"/>
        <v>7</v>
      </c>
      <c r="W164" s="2373">
        <f t="shared" si="56"/>
        <v>15</v>
      </c>
      <c r="X164" s="2373">
        <f t="shared" si="56"/>
        <v>15</v>
      </c>
      <c r="Y164" s="2373">
        <f t="shared" si="56"/>
        <v>17</v>
      </c>
    </row>
    <row r="165" spans="1:25" ht="16.5" thickBot="1">
      <c r="A165" s="2374"/>
      <c r="B165" s="2375" t="s">
        <v>103</v>
      </c>
      <c r="C165" s="2371"/>
      <c r="D165" s="2376"/>
      <c r="E165" s="2376"/>
      <c r="F165" s="2371"/>
      <c r="G165" s="2372">
        <f>G164+G122+G99</f>
        <v>66.5</v>
      </c>
      <c r="H165" s="2372">
        <f aca="true" t="shared" si="57" ref="H165:M165">H164+H122+H99</f>
        <v>1995</v>
      </c>
      <c r="I165" s="2372">
        <f t="shared" si="57"/>
        <v>846</v>
      </c>
      <c r="J165" s="2372">
        <f t="shared" si="57"/>
        <v>495</v>
      </c>
      <c r="K165" s="2372">
        <f t="shared" si="57"/>
        <v>0</v>
      </c>
      <c r="L165" s="2372">
        <f t="shared" si="57"/>
        <v>351</v>
      </c>
      <c r="M165" s="2372">
        <f t="shared" si="57"/>
        <v>1149</v>
      </c>
      <c r="N165" s="2372">
        <f aca="true" t="shared" si="58" ref="N165:S165">N164+N122+N99</f>
        <v>0</v>
      </c>
      <c r="O165" s="2372">
        <f t="shared" si="58"/>
        <v>0</v>
      </c>
      <c r="P165" s="2372">
        <f t="shared" si="58"/>
        <v>0</v>
      </c>
      <c r="Q165" s="2372">
        <f>Q164+Q122+Q99</f>
        <v>1</v>
      </c>
      <c r="R165" s="2372">
        <f t="shared" si="58"/>
        <v>2</v>
      </c>
      <c r="S165" s="2372">
        <f t="shared" si="58"/>
        <v>3</v>
      </c>
      <c r="T165" s="2372">
        <f aca="true" t="shared" si="59" ref="T165:Y165">T164+T122+T99</f>
        <v>9</v>
      </c>
      <c r="U165" s="2372">
        <f t="shared" si="59"/>
        <v>10</v>
      </c>
      <c r="V165" s="2372">
        <f t="shared" si="59"/>
        <v>9</v>
      </c>
      <c r="W165" s="2372">
        <f t="shared" si="59"/>
        <v>15</v>
      </c>
      <c r="X165" s="2372">
        <f t="shared" si="59"/>
        <v>15</v>
      </c>
      <c r="Y165" s="2372">
        <f t="shared" si="59"/>
        <v>17</v>
      </c>
    </row>
    <row r="166" spans="1:25" ht="16.5" thickBot="1">
      <c r="A166" s="2011" t="s">
        <v>233</v>
      </c>
      <c r="B166" s="2012"/>
      <c r="C166" s="2012"/>
      <c r="D166" s="2012"/>
      <c r="E166" s="2012"/>
      <c r="F166" s="2012"/>
      <c r="G166" s="2012"/>
      <c r="H166" s="2012"/>
      <c r="I166" s="2012"/>
      <c r="J166" s="2012"/>
      <c r="K166" s="2012"/>
      <c r="L166" s="2012"/>
      <c r="M166" s="2012"/>
      <c r="N166" s="2012"/>
      <c r="O166" s="2012"/>
      <c r="P166" s="2012"/>
      <c r="Q166" s="2012"/>
      <c r="R166" s="2012"/>
      <c r="S166" s="2012"/>
      <c r="T166" s="2012"/>
      <c r="U166" s="2012"/>
      <c r="V166" s="2012"/>
      <c r="W166" s="2012"/>
      <c r="X166" s="2012"/>
      <c r="Y166" s="2192"/>
    </row>
    <row r="167" spans="1:25" ht="16.5" thickBot="1">
      <c r="A167" s="2211" t="s">
        <v>62</v>
      </c>
      <c r="B167" s="2377" t="s">
        <v>32</v>
      </c>
      <c r="C167" s="4"/>
      <c r="D167" s="1" t="s">
        <v>383</v>
      </c>
      <c r="E167" s="1"/>
      <c r="F167" s="2378"/>
      <c r="G167" s="1985">
        <v>2</v>
      </c>
      <c r="H167" s="2379">
        <f>G167*30</f>
        <v>60</v>
      </c>
      <c r="I167" s="2380">
        <v>40</v>
      </c>
      <c r="J167" s="2381"/>
      <c r="K167" s="2381"/>
      <c r="L167" s="2382">
        <v>40</v>
      </c>
      <c r="M167" s="2383">
        <f>H167-I167</f>
        <v>20</v>
      </c>
      <c r="N167" s="2384"/>
      <c r="O167" s="2385"/>
      <c r="P167" s="2386"/>
      <c r="Q167" s="2387"/>
      <c r="R167" s="2385"/>
      <c r="S167" s="2386"/>
      <c r="T167" s="2387"/>
      <c r="U167" s="2385"/>
      <c r="V167" s="2386"/>
      <c r="W167" s="2387"/>
      <c r="X167" s="2385"/>
      <c r="Y167" s="2386"/>
    </row>
    <row r="168" spans="1:25" ht="16.5" thickBot="1">
      <c r="A168" s="2026" t="s">
        <v>63</v>
      </c>
      <c r="B168" s="2388" t="s">
        <v>70</v>
      </c>
      <c r="C168" s="2387"/>
      <c r="D168" s="2385" t="s">
        <v>361</v>
      </c>
      <c r="E168" s="2385"/>
      <c r="F168" s="2389"/>
      <c r="G168" s="2390">
        <v>3</v>
      </c>
      <c r="H168" s="2391">
        <f>G168*30</f>
        <v>90</v>
      </c>
      <c r="I168" s="2392">
        <v>60</v>
      </c>
      <c r="J168" s="2393"/>
      <c r="K168" s="2393"/>
      <c r="L168" s="2032">
        <v>60</v>
      </c>
      <c r="M168" s="2383">
        <f>H168-I168</f>
        <v>30</v>
      </c>
      <c r="N168" s="2220"/>
      <c r="O168" s="1"/>
      <c r="P168" s="2"/>
      <c r="Q168" s="4"/>
      <c r="R168" s="1"/>
      <c r="S168" s="2"/>
      <c r="T168" s="4"/>
      <c r="U168" s="1"/>
      <c r="V168" s="2"/>
      <c r="W168" s="4"/>
      <c r="X168" s="1"/>
      <c r="Y168" s="2"/>
    </row>
    <row r="169" spans="1:25" ht="15.75">
      <c r="A169" s="2026" t="s">
        <v>262</v>
      </c>
      <c r="B169" s="2377" t="s">
        <v>57</v>
      </c>
      <c r="C169" s="4"/>
      <c r="D169" s="1" t="s">
        <v>363</v>
      </c>
      <c r="E169" s="1"/>
      <c r="F169" s="2378"/>
      <c r="G169" s="1985">
        <v>6</v>
      </c>
      <c r="H169" s="2379">
        <f>G169*30</f>
        <v>180</v>
      </c>
      <c r="I169" s="2392">
        <v>120</v>
      </c>
      <c r="J169" s="2393"/>
      <c r="K169" s="2393"/>
      <c r="L169" s="2032">
        <v>120</v>
      </c>
      <c r="M169" s="2383">
        <f>H169-I169</f>
        <v>60</v>
      </c>
      <c r="N169" s="2220"/>
      <c r="O169" s="1"/>
      <c r="P169" s="2"/>
      <c r="Q169" s="4"/>
      <c r="R169" s="1"/>
      <c r="S169" s="2"/>
      <c r="T169" s="4"/>
      <c r="U169" s="1"/>
      <c r="V169" s="2"/>
      <c r="W169" s="4"/>
      <c r="X169" s="2203"/>
      <c r="Y169" s="2205"/>
    </row>
    <row r="170" spans="1:25" ht="16.5" thickBot="1">
      <c r="A170" s="2235" t="s">
        <v>263</v>
      </c>
      <c r="B170" s="2394" t="s">
        <v>33</v>
      </c>
      <c r="C170" s="2204"/>
      <c r="D170" s="2277"/>
      <c r="E170" s="2203"/>
      <c r="F170" s="2395"/>
      <c r="G170" s="1785">
        <v>6.5</v>
      </c>
      <c r="H170" s="2396">
        <f>G170*30</f>
        <v>195</v>
      </c>
      <c r="I170" s="2392"/>
      <c r="J170" s="2397"/>
      <c r="K170" s="2397"/>
      <c r="L170" s="2398"/>
      <c r="M170" s="1786"/>
      <c r="N170" s="2399"/>
      <c r="O170" s="2203"/>
      <c r="P170" s="2205"/>
      <c r="Q170" s="2204"/>
      <c r="R170" s="2203"/>
      <c r="S170" s="2205"/>
      <c r="T170" s="2204"/>
      <c r="U170" s="2203"/>
      <c r="V170" s="2205"/>
      <c r="W170" s="2204"/>
      <c r="X170" s="2203"/>
      <c r="Y170" s="2205"/>
    </row>
    <row r="171" spans="1:25" ht="16.5" thickBot="1">
      <c r="A171" s="1843" t="s">
        <v>3</v>
      </c>
      <c r="B171" s="1844"/>
      <c r="C171" s="2400"/>
      <c r="D171" s="2401"/>
      <c r="E171" s="2401"/>
      <c r="F171" s="2402"/>
      <c r="G171" s="2088">
        <f>SUM(G167:G170)</f>
        <v>17.5</v>
      </c>
      <c r="H171" s="2088">
        <f aca="true" t="shared" si="60" ref="H171:Y171">SUM(H167:H170)</f>
        <v>525</v>
      </c>
      <c r="I171" s="2088">
        <f t="shared" si="60"/>
        <v>220</v>
      </c>
      <c r="J171" s="2088">
        <f t="shared" si="60"/>
        <v>0</v>
      </c>
      <c r="K171" s="2088">
        <f t="shared" si="60"/>
        <v>0</v>
      </c>
      <c r="L171" s="2088">
        <f t="shared" si="60"/>
        <v>220</v>
      </c>
      <c r="M171" s="2088">
        <f t="shared" si="60"/>
        <v>110</v>
      </c>
      <c r="N171" s="2403">
        <f t="shared" si="60"/>
        <v>0</v>
      </c>
      <c r="O171" s="2403">
        <f t="shared" si="60"/>
        <v>0</v>
      </c>
      <c r="P171" s="2403">
        <f t="shared" si="60"/>
        <v>0</v>
      </c>
      <c r="Q171" s="2403">
        <f t="shared" si="60"/>
        <v>0</v>
      </c>
      <c r="R171" s="2403">
        <f t="shared" si="60"/>
        <v>0</v>
      </c>
      <c r="S171" s="2403">
        <f t="shared" si="60"/>
        <v>0</v>
      </c>
      <c r="T171" s="2403">
        <f t="shared" si="60"/>
        <v>0</v>
      </c>
      <c r="U171" s="2403">
        <f t="shared" si="60"/>
        <v>0</v>
      </c>
      <c r="V171" s="2403">
        <f t="shared" si="60"/>
        <v>0</v>
      </c>
      <c r="W171" s="2403">
        <f t="shared" si="60"/>
        <v>0</v>
      </c>
      <c r="X171" s="2403">
        <f t="shared" si="60"/>
        <v>0</v>
      </c>
      <c r="Y171" s="2403">
        <f t="shared" si="60"/>
        <v>0</v>
      </c>
    </row>
    <row r="172" spans="1:25" ht="16.5" thickBot="1">
      <c r="A172" s="2404" t="s">
        <v>234</v>
      </c>
      <c r="B172" s="2405"/>
      <c r="C172" s="2405"/>
      <c r="D172" s="2405"/>
      <c r="E172" s="2405"/>
      <c r="F172" s="2405"/>
      <c r="G172" s="2405"/>
      <c r="H172" s="2405"/>
      <c r="I172" s="2405"/>
      <c r="J172" s="2405"/>
      <c r="K172" s="2405"/>
      <c r="L172" s="2405"/>
      <c r="M172" s="2405"/>
      <c r="N172" s="2405"/>
      <c r="O172" s="2405"/>
      <c r="P172" s="2405"/>
      <c r="Q172" s="2405"/>
      <c r="R172" s="2405"/>
      <c r="S172" s="2405"/>
      <c r="T172" s="2405"/>
      <c r="U172" s="2405"/>
      <c r="V172" s="2405"/>
      <c r="W172" s="2405"/>
      <c r="X172" s="2405"/>
      <c r="Y172" s="2406"/>
    </row>
    <row r="173" spans="1:25" ht="16.5" thickBot="1">
      <c r="A173" s="2211" t="s">
        <v>201</v>
      </c>
      <c r="B173" s="2407" t="s">
        <v>99</v>
      </c>
      <c r="C173" s="2408"/>
      <c r="D173" s="2409"/>
      <c r="E173" s="2410"/>
      <c r="F173" s="2411"/>
      <c r="G173" s="2390">
        <v>1.5</v>
      </c>
      <c r="H173" s="2412">
        <f>G173*30</f>
        <v>45</v>
      </c>
      <c r="I173" s="2409"/>
      <c r="J173" s="2410"/>
      <c r="K173" s="2410"/>
      <c r="L173" s="2413"/>
      <c r="M173" s="2408"/>
      <c r="N173" s="2414"/>
      <c r="O173" s="2415"/>
      <c r="P173" s="2416"/>
      <c r="Q173" s="2417"/>
      <c r="R173" s="2415"/>
      <c r="S173" s="2416"/>
      <c r="T173" s="2417"/>
      <c r="U173" s="2415"/>
      <c r="V173" s="2416"/>
      <c r="W173" s="2417"/>
      <c r="X173" s="2415"/>
      <c r="Y173" s="2416"/>
    </row>
    <row r="174" spans="1:25" ht="16.5" thickBot="1">
      <c r="A174" s="2083"/>
      <c r="B174" s="2084" t="s">
        <v>3</v>
      </c>
      <c r="C174" s="2085"/>
      <c r="D174" s="2086"/>
      <c r="E174" s="2086"/>
      <c r="F174" s="2087"/>
      <c r="G174" s="2088">
        <f>SUM(G173:G173)</f>
        <v>1.5</v>
      </c>
      <c r="H174" s="2418">
        <f>SUM(H173:H173)</f>
        <v>45</v>
      </c>
      <c r="I174" s="2418"/>
      <c r="J174" s="2418"/>
      <c r="K174" s="2418"/>
      <c r="L174" s="2418"/>
      <c r="M174" s="2418"/>
      <c r="N174" s="2403">
        <f aca="true" t="shared" si="61" ref="N174:Y174">SUM(N173:N173)</f>
        <v>0</v>
      </c>
      <c r="O174" s="2403">
        <f t="shared" si="61"/>
        <v>0</v>
      </c>
      <c r="P174" s="2403">
        <f t="shared" si="61"/>
        <v>0</v>
      </c>
      <c r="Q174" s="2403">
        <f t="shared" si="61"/>
        <v>0</v>
      </c>
      <c r="R174" s="2403">
        <f t="shared" si="61"/>
        <v>0</v>
      </c>
      <c r="S174" s="2403">
        <f t="shared" si="61"/>
        <v>0</v>
      </c>
      <c r="T174" s="2403">
        <f t="shared" si="61"/>
        <v>0</v>
      </c>
      <c r="U174" s="2403">
        <f t="shared" si="61"/>
        <v>0</v>
      </c>
      <c r="V174" s="2403">
        <f t="shared" si="61"/>
        <v>0</v>
      </c>
      <c r="W174" s="2403">
        <f t="shared" si="61"/>
        <v>0</v>
      </c>
      <c r="X174" s="2403">
        <f t="shared" si="61"/>
        <v>0</v>
      </c>
      <c r="Y174" s="2403">
        <f t="shared" si="61"/>
        <v>0</v>
      </c>
    </row>
    <row r="175" spans="1:25" ht="16.5" thickBot="1">
      <c r="A175" s="2419"/>
      <c r="B175" s="2297"/>
      <c r="C175" s="1"/>
      <c r="D175" s="1926"/>
      <c r="E175" s="1926"/>
      <c r="F175" s="2221"/>
      <c r="G175" s="2420"/>
      <c r="H175" s="2221"/>
      <c r="I175" s="1870"/>
      <c r="J175" s="1"/>
      <c r="K175" s="1"/>
      <c r="L175" s="1"/>
      <c r="M175" s="2221"/>
      <c r="N175" s="1"/>
      <c r="O175" s="1"/>
      <c r="P175" s="1"/>
      <c r="Q175" s="2421"/>
      <c r="R175" s="1"/>
      <c r="S175" s="1"/>
      <c r="T175" s="1"/>
      <c r="U175" s="1"/>
      <c r="V175" s="1"/>
      <c r="W175" s="1870"/>
      <c r="X175" s="2189"/>
      <c r="Y175" s="2189"/>
    </row>
    <row r="176" spans="1:25" ht="16.5" thickBot="1">
      <c r="A176" s="2083"/>
      <c r="B176" s="2422"/>
      <c r="C176" s="2423"/>
      <c r="D176" s="2424"/>
      <c r="E176" s="2424"/>
      <c r="F176" s="2425"/>
      <c r="G176" s="1848"/>
      <c r="H176" s="2426"/>
      <c r="I176" s="2426"/>
      <c r="J176" s="2427"/>
      <c r="K176" s="2427"/>
      <c r="L176" s="2427"/>
      <c r="M176" s="2428"/>
      <c r="N176" s="2429"/>
      <c r="O176" s="2429"/>
      <c r="P176" s="2429"/>
      <c r="Q176" s="2429"/>
      <c r="R176" s="2429"/>
      <c r="S176" s="2429"/>
      <c r="T176" s="2430"/>
      <c r="U176" s="2429"/>
      <c r="V176" s="2429"/>
      <c r="W176" s="2429"/>
      <c r="X176" s="2429"/>
      <c r="Y176" s="2429"/>
    </row>
    <row r="177" spans="1:25" ht="16.5" thickBot="1">
      <c r="A177" s="2431" t="s">
        <v>104</v>
      </c>
      <c r="B177" s="2431"/>
      <c r="C177" s="2431"/>
      <c r="D177" s="2431"/>
      <c r="E177" s="2431"/>
      <c r="F177" s="2432"/>
      <c r="G177" s="2088">
        <f>G90+G165+G171+G174</f>
        <v>240</v>
      </c>
      <c r="H177" s="2088">
        <f>H90+H165+H171+H174</f>
        <v>7200</v>
      </c>
      <c r="I177" s="2088">
        <f aca="true" t="shared" si="62" ref="I177:Y177">I90+I165+I171+I174</f>
        <v>3353</v>
      </c>
      <c r="J177" s="2088">
        <f t="shared" si="62"/>
        <v>1540</v>
      </c>
      <c r="K177" s="2088">
        <f t="shared" si="62"/>
        <v>87</v>
      </c>
      <c r="L177" s="2088">
        <f t="shared" si="62"/>
        <v>1726</v>
      </c>
      <c r="M177" s="2088">
        <f t="shared" si="62"/>
        <v>3607</v>
      </c>
      <c r="N177" s="2088">
        <f t="shared" si="62"/>
        <v>27</v>
      </c>
      <c r="O177" s="2088">
        <f t="shared" si="62"/>
        <v>26</v>
      </c>
      <c r="P177" s="2088">
        <f t="shared" si="62"/>
        <v>25</v>
      </c>
      <c r="Q177" s="2088">
        <f t="shared" si="62"/>
        <v>26</v>
      </c>
      <c r="R177" s="2088">
        <f t="shared" si="62"/>
        <v>27</v>
      </c>
      <c r="S177" s="2088">
        <f t="shared" si="62"/>
        <v>27</v>
      </c>
      <c r="T177" s="2088">
        <f>T90+T165+T171+T174</f>
        <v>23</v>
      </c>
      <c r="U177" s="2088">
        <f t="shared" si="62"/>
        <v>30</v>
      </c>
      <c r="V177" s="2088">
        <f t="shared" si="62"/>
        <v>19</v>
      </c>
      <c r="W177" s="2088">
        <f t="shared" si="62"/>
        <v>20</v>
      </c>
      <c r="X177" s="2088">
        <f t="shared" si="62"/>
        <v>20</v>
      </c>
      <c r="Y177" s="2088">
        <f t="shared" si="62"/>
        <v>19</v>
      </c>
    </row>
    <row r="178" spans="1:25" ht="16.5" thickBot="1">
      <c r="A178" s="2433" t="s">
        <v>105</v>
      </c>
      <c r="B178" s="2433"/>
      <c r="C178" s="2433"/>
      <c r="D178" s="2433"/>
      <c r="E178" s="2433"/>
      <c r="F178" s="2433"/>
      <c r="G178" s="2433"/>
      <c r="H178" s="2433"/>
      <c r="I178" s="2433"/>
      <c r="J178" s="2433"/>
      <c r="K178" s="2433"/>
      <c r="L178" s="2433"/>
      <c r="M178" s="2433"/>
      <c r="N178" s="2088"/>
      <c r="O178" s="2088"/>
      <c r="P178" s="2434"/>
      <c r="Q178" s="2088"/>
      <c r="R178" s="2088"/>
      <c r="S178" s="2088"/>
      <c r="T178" s="2435"/>
      <c r="U178" s="2088"/>
      <c r="V178" s="2088"/>
      <c r="W178" s="2435"/>
      <c r="X178" s="2088"/>
      <c r="Y178" s="2088"/>
    </row>
    <row r="179" spans="1:25" ht="16.5" thickBot="1">
      <c r="A179" s="2436" t="s">
        <v>106</v>
      </c>
      <c r="B179" s="2436"/>
      <c r="C179" s="2436"/>
      <c r="D179" s="2436"/>
      <c r="E179" s="2436"/>
      <c r="F179" s="2436"/>
      <c r="G179" s="2436"/>
      <c r="H179" s="2436"/>
      <c r="I179" s="2436"/>
      <c r="J179" s="2436"/>
      <c r="K179" s="2436"/>
      <c r="L179" s="2436"/>
      <c r="M179" s="2436"/>
      <c r="N179" s="2514">
        <v>3</v>
      </c>
      <c r="O179" s="2514">
        <v>3</v>
      </c>
      <c r="P179" s="2514">
        <v>4</v>
      </c>
      <c r="Q179" s="2514">
        <v>3</v>
      </c>
      <c r="R179" s="2514">
        <v>1</v>
      </c>
      <c r="S179" s="2514">
        <v>4</v>
      </c>
      <c r="T179" s="2514">
        <v>4</v>
      </c>
      <c r="U179" s="2514">
        <v>2</v>
      </c>
      <c r="V179" s="2514">
        <v>3</v>
      </c>
      <c r="W179" s="2514">
        <v>3</v>
      </c>
      <c r="X179" s="2514">
        <v>2</v>
      </c>
      <c r="Y179" s="2514">
        <v>0</v>
      </c>
    </row>
    <row r="180" spans="1:25" ht="16.5" thickBot="1">
      <c r="A180" s="2436" t="s">
        <v>35</v>
      </c>
      <c r="B180" s="2436"/>
      <c r="C180" s="2436"/>
      <c r="D180" s="2436"/>
      <c r="E180" s="2436"/>
      <c r="F180" s="2436"/>
      <c r="G180" s="2436"/>
      <c r="H180" s="2436"/>
      <c r="I180" s="2436"/>
      <c r="J180" s="2436"/>
      <c r="K180" s="2436"/>
      <c r="L180" s="2436"/>
      <c r="M180" s="2436"/>
      <c r="N180" s="2515">
        <v>4</v>
      </c>
      <c r="O180" s="2515">
        <v>0</v>
      </c>
      <c r="P180" s="2515">
        <v>2</v>
      </c>
      <c r="Q180" s="2515">
        <v>4</v>
      </c>
      <c r="R180" s="2515">
        <v>3</v>
      </c>
      <c r="S180" s="2515">
        <v>5</v>
      </c>
      <c r="T180" s="2515">
        <v>5</v>
      </c>
      <c r="U180" s="2515">
        <v>3</v>
      </c>
      <c r="V180" s="2515">
        <v>4</v>
      </c>
      <c r="W180" s="2515">
        <v>2</v>
      </c>
      <c r="X180" s="2515">
        <v>3</v>
      </c>
      <c r="Y180" s="2515">
        <v>6</v>
      </c>
    </row>
    <row r="181" spans="1:25" ht="16.5" thickBot="1">
      <c r="A181" s="2436" t="s">
        <v>107</v>
      </c>
      <c r="B181" s="2436"/>
      <c r="C181" s="2436"/>
      <c r="D181" s="2436"/>
      <c r="E181" s="2436"/>
      <c r="F181" s="2436"/>
      <c r="G181" s="2436"/>
      <c r="H181" s="2436"/>
      <c r="I181" s="2436"/>
      <c r="J181" s="2436"/>
      <c r="K181" s="2436"/>
      <c r="L181" s="2436"/>
      <c r="M181" s="2436"/>
      <c r="N181" s="2516"/>
      <c r="O181" s="2517"/>
      <c r="P181" s="2518"/>
      <c r="Q181" s="2516"/>
      <c r="R181" s="2517"/>
      <c r="S181" s="2517"/>
      <c r="T181" s="2517"/>
      <c r="U181" s="2517"/>
      <c r="V181" s="2517"/>
      <c r="W181" s="2517"/>
      <c r="X181" s="2517"/>
      <c r="Y181" s="2517"/>
    </row>
    <row r="182" spans="1:25" ht="16.5" thickBot="1">
      <c r="A182" s="2436" t="s">
        <v>108</v>
      </c>
      <c r="B182" s="2436"/>
      <c r="C182" s="2436"/>
      <c r="D182" s="2436"/>
      <c r="E182" s="2436"/>
      <c r="F182" s="2436"/>
      <c r="G182" s="2436"/>
      <c r="H182" s="2436"/>
      <c r="I182" s="2436"/>
      <c r="J182" s="2436"/>
      <c r="K182" s="2436"/>
      <c r="L182" s="2436"/>
      <c r="M182" s="2436"/>
      <c r="N182" s="2519"/>
      <c r="O182" s="2517"/>
      <c r="P182" s="2520"/>
      <c r="Q182" s="2519">
        <v>1</v>
      </c>
      <c r="R182" s="2521">
        <v>1</v>
      </c>
      <c r="S182" s="2521">
        <v>1</v>
      </c>
      <c r="T182" s="2521"/>
      <c r="U182" s="2521"/>
      <c r="V182" s="2521">
        <v>1</v>
      </c>
      <c r="W182" s="2521"/>
      <c r="X182" s="2521">
        <v>1</v>
      </c>
      <c r="Y182" s="2521">
        <v>1</v>
      </c>
    </row>
    <row r="183" spans="1:25" ht="16.5" thickBot="1">
      <c r="A183" s="2436" t="s">
        <v>116</v>
      </c>
      <c r="B183" s="2436"/>
      <c r="C183" s="2436"/>
      <c r="D183" s="2436"/>
      <c r="E183" s="2436"/>
      <c r="F183" s="2436"/>
      <c r="G183" s="2436"/>
      <c r="H183" s="2436"/>
      <c r="I183" s="2436"/>
      <c r="J183" s="2436"/>
      <c r="K183" s="2436"/>
      <c r="L183" s="2436"/>
      <c r="M183" s="2436"/>
      <c r="N183" s="2437"/>
      <c r="O183" s="2438"/>
      <c r="P183" s="2439"/>
      <c r="Q183" s="2437"/>
      <c r="R183" s="2440"/>
      <c r="S183" s="2439"/>
      <c r="T183" s="2440"/>
      <c r="U183" s="2440"/>
      <c r="V183" s="2439"/>
      <c r="W183" s="2440"/>
      <c r="X183" s="2440"/>
      <c r="Y183" s="2439"/>
    </row>
    <row r="184" spans="14:25" ht="15.75">
      <c r="N184" s="2443">
        <f>G35+G12+G13+G14+G17+G23+G24+G25+G37+G40+G41+G43+G44+G46+G49+G50+G51+G52+G77</f>
        <v>60</v>
      </c>
      <c r="O184" s="2444"/>
      <c r="P184" s="2445"/>
      <c r="Q184" s="2446">
        <f>G18+G19+G20+G26+G27+G28+G38+G47+G59+G60+G65+G63+G64+G70+G71+G75+G78+G82+G83+G84+G72+G167+G93+G94+G95</f>
        <v>60</v>
      </c>
      <c r="R184" s="2447"/>
      <c r="S184" s="2448"/>
      <c r="T184" s="2446">
        <f>G168+G61+G66+G67+G68+G74+G80+G79+G86+G87+G121+G143+G144+G133+G137+G76+G96+G97+G98</f>
        <v>60</v>
      </c>
      <c r="U184" s="2447"/>
      <c r="V184" s="2448"/>
      <c r="W184" s="2449">
        <f>G56+G57+G88+G130+G131+G132+G134+G135+G136+G138+G140+G141+G145+G146+G147+G169+G170+G173+G16</f>
        <v>60</v>
      </c>
      <c r="X184" s="2447"/>
      <c r="Y184" s="2448"/>
    </row>
    <row r="185" spans="15:19" ht="15.75">
      <c r="O185" s="2450"/>
      <c r="P185" s="2450"/>
      <c r="Q185" s="2450"/>
      <c r="R185" s="2450"/>
      <c r="S185" s="2450"/>
    </row>
    <row r="187" spans="2:14" ht="18.75">
      <c r="B187" s="982" t="s">
        <v>392</v>
      </c>
      <c r="C187" s="1516"/>
      <c r="D187" s="1516"/>
      <c r="E187" s="1516"/>
      <c r="F187" s="1516"/>
      <c r="G187" s="1516"/>
      <c r="H187" s="2451"/>
      <c r="I187" s="1516" t="s">
        <v>393</v>
      </c>
      <c r="J187" s="1516"/>
      <c r="K187" s="1516"/>
      <c r="N187" s="2450"/>
    </row>
    <row r="188" spans="2:11" ht="18.75">
      <c r="B188" s="34"/>
      <c r="C188" s="34"/>
      <c r="D188" s="34"/>
      <c r="E188" s="34"/>
      <c r="F188" s="34"/>
      <c r="G188" s="34"/>
      <c r="H188" s="34"/>
      <c r="I188" s="34"/>
      <c r="J188" s="34"/>
      <c r="K188" s="34"/>
    </row>
    <row r="189" spans="2:11" ht="18.75">
      <c r="B189" s="982" t="s">
        <v>394</v>
      </c>
      <c r="C189" s="1516"/>
      <c r="D189" s="1516"/>
      <c r="E189" s="1516"/>
      <c r="F189" s="1516"/>
      <c r="G189" s="1516"/>
      <c r="H189" s="2451"/>
      <c r="I189" s="1516" t="s">
        <v>395</v>
      </c>
      <c r="J189" s="1516"/>
      <c r="K189" s="1516"/>
    </row>
    <row r="190" spans="2:8" ht="15.75">
      <c r="B190" s="33"/>
      <c r="C190" s="33"/>
      <c r="D190" s="33"/>
      <c r="E190" s="33"/>
      <c r="F190" s="33"/>
      <c r="G190" s="2452"/>
      <c r="H190" s="33"/>
    </row>
    <row r="191" spans="2:8" ht="15.75">
      <c r="B191" s="33"/>
      <c r="C191" s="33"/>
      <c r="D191" s="2452"/>
      <c r="E191" s="33"/>
      <c r="F191" s="33"/>
      <c r="G191" s="2452"/>
      <c r="H191" s="33"/>
    </row>
    <row r="192" spans="2:8" ht="15.75">
      <c r="B192" s="33"/>
      <c r="C192" s="33"/>
      <c r="D192" s="33"/>
      <c r="E192" s="33"/>
      <c r="F192" s="33"/>
      <c r="G192" s="2453"/>
      <c r="H192" s="33"/>
    </row>
    <row r="193" spans="2:8" ht="15.75">
      <c r="B193" s="33"/>
      <c r="C193" s="33"/>
      <c r="D193" s="33"/>
      <c r="E193" s="33"/>
      <c r="F193" s="33"/>
      <c r="G193" s="2453"/>
      <c r="H193" s="33"/>
    </row>
    <row r="194" spans="2:8" ht="15.75">
      <c r="B194" s="33"/>
      <c r="C194" s="33"/>
      <c r="D194" s="2453"/>
      <c r="E194" s="33"/>
      <c r="F194" s="33"/>
      <c r="G194" s="2453"/>
      <c r="H194" s="33"/>
    </row>
    <row r="195" spans="2:8" ht="15.75">
      <c r="B195" s="33"/>
      <c r="C195" s="33"/>
      <c r="D195" s="33"/>
      <c r="E195" s="33"/>
      <c r="F195" s="33"/>
      <c r="G195" s="2453"/>
      <c r="H195" s="33"/>
    </row>
    <row r="196" spans="2:8" ht="15.75">
      <c r="B196" s="33"/>
      <c r="C196" s="33"/>
      <c r="D196" s="33"/>
      <c r="E196" s="33"/>
      <c r="F196" s="33"/>
      <c r="G196" s="2452"/>
      <c r="H196" s="33"/>
    </row>
    <row r="197" spans="2:8" ht="15.75">
      <c r="B197" s="33"/>
      <c r="C197" s="33"/>
      <c r="D197" s="2453"/>
      <c r="E197" s="33"/>
      <c r="F197" s="33"/>
      <c r="G197" s="2453"/>
      <c r="H197" s="33"/>
    </row>
    <row r="198" spans="2:8" ht="15.75">
      <c r="B198" s="33"/>
      <c r="C198" s="33"/>
      <c r="D198" s="33"/>
      <c r="E198" s="33"/>
      <c r="F198" s="33"/>
      <c r="G198" s="2452"/>
      <c r="H198" s="33"/>
    </row>
    <row r="199" spans="2:15" ht="15.75">
      <c r="B199" s="998" t="s">
        <v>403</v>
      </c>
      <c r="C199" s="999">
        <f>N5</f>
        <v>1</v>
      </c>
      <c r="D199" s="999" t="str">
        <f aca="true" t="shared" si="63" ref="D199:N199">O5</f>
        <v>2а</v>
      </c>
      <c r="E199" s="999" t="str">
        <f t="shared" si="63"/>
        <v>2б</v>
      </c>
      <c r="F199" s="999">
        <f t="shared" si="63"/>
        <v>3</v>
      </c>
      <c r="G199" s="999" t="str">
        <f t="shared" si="63"/>
        <v>4а</v>
      </c>
      <c r="H199" s="999" t="str">
        <f t="shared" si="63"/>
        <v>4б</v>
      </c>
      <c r="I199" s="999">
        <f t="shared" si="63"/>
        <v>5</v>
      </c>
      <c r="J199" s="999" t="str">
        <f t="shared" si="63"/>
        <v>6а</v>
      </c>
      <c r="K199" s="999" t="str">
        <f t="shared" si="63"/>
        <v>6б</v>
      </c>
      <c r="L199" s="999">
        <f t="shared" si="63"/>
        <v>7</v>
      </c>
      <c r="M199" s="999" t="str">
        <f t="shared" si="63"/>
        <v>8а</v>
      </c>
      <c r="N199" s="999" t="str">
        <f t="shared" si="63"/>
        <v>8б</v>
      </c>
      <c r="O199" s="1000" t="s">
        <v>404</v>
      </c>
    </row>
    <row r="200" spans="2:15" ht="15.75">
      <c r="B200" s="998" t="s">
        <v>405</v>
      </c>
      <c r="C200" s="999">
        <f>COUNTIF($C11:$C20,C199)</f>
        <v>1</v>
      </c>
      <c r="D200" s="999">
        <f aca="true" t="shared" si="64" ref="D200:N200">COUNTIF($C11:$C20,D199)</f>
        <v>0</v>
      </c>
      <c r="E200" s="999">
        <f t="shared" si="64"/>
        <v>1</v>
      </c>
      <c r="F200" s="999">
        <f t="shared" si="64"/>
        <v>1</v>
      </c>
      <c r="G200" s="999">
        <f t="shared" si="64"/>
        <v>0</v>
      </c>
      <c r="H200" s="999">
        <f t="shared" si="64"/>
        <v>1</v>
      </c>
      <c r="I200" s="999">
        <f t="shared" si="64"/>
        <v>0</v>
      </c>
      <c r="J200" s="999">
        <f t="shared" si="64"/>
        <v>0</v>
      </c>
      <c r="K200" s="999">
        <f t="shared" si="64"/>
        <v>0</v>
      </c>
      <c r="L200" s="999">
        <f t="shared" si="64"/>
        <v>0</v>
      </c>
      <c r="M200" s="999">
        <f t="shared" si="64"/>
        <v>0</v>
      </c>
      <c r="N200" s="999">
        <f t="shared" si="64"/>
        <v>0</v>
      </c>
      <c r="O200" s="1000">
        <f>SUM(C200:N200)</f>
        <v>4</v>
      </c>
    </row>
    <row r="201" spans="2:15" ht="15.75">
      <c r="B201" s="998" t="s">
        <v>406</v>
      </c>
      <c r="C201" s="999">
        <f>COUNTIF($D11:$D29,C199)</f>
        <v>2</v>
      </c>
      <c r="D201" s="999">
        <f aca="true" t="shared" si="65" ref="D201:N201">COUNTIF($D11:$D29,D199)</f>
        <v>0</v>
      </c>
      <c r="E201" s="999">
        <f>COUNTIF($D11:$D29,E199)+1</f>
        <v>1</v>
      </c>
      <c r="F201" s="999">
        <f t="shared" si="65"/>
        <v>1</v>
      </c>
      <c r="G201" s="999">
        <f t="shared" si="65"/>
        <v>0</v>
      </c>
      <c r="H201" s="999">
        <f>COUNTIF($D11:$D29,H199)+1</f>
        <v>2</v>
      </c>
      <c r="I201" s="999">
        <f t="shared" si="65"/>
        <v>0</v>
      </c>
      <c r="J201" s="999">
        <f t="shared" si="65"/>
        <v>0</v>
      </c>
      <c r="K201" s="999">
        <f t="shared" si="65"/>
        <v>0</v>
      </c>
      <c r="L201" s="999">
        <f t="shared" si="65"/>
        <v>0</v>
      </c>
      <c r="M201" s="999">
        <f t="shared" si="65"/>
        <v>0</v>
      </c>
      <c r="N201" s="999">
        <f t="shared" si="65"/>
        <v>1</v>
      </c>
      <c r="O201" s="1000">
        <f>SUM(C201:N201)</f>
        <v>7</v>
      </c>
    </row>
    <row r="202" spans="2:15" ht="15.75">
      <c r="B202" s="998" t="s">
        <v>407</v>
      </c>
      <c r="C202" s="999"/>
      <c r="D202" s="1001"/>
      <c r="E202" s="1001"/>
      <c r="F202" s="999"/>
      <c r="G202" s="999"/>
      <c r="H202" s="999"/>
      <c r="I202" s="998"/>
      <c r="J202" s="998"/>
      <c r="K202" s="998"/>
      <c r="L202" s="998"/>
      <c r="M202" s="998"/>
      <c r="N202" s="998"/>
      <c r="O202" s="1000">
        <f aca="true" t="shared" si="66" ref="O202:O228">SUM(C202:N202)</f>
        <v>0</v>
      </c>
    </row>
    <row r="203" spans="2:15" ht="15.75">
      <c r="B203" s="998"/>
      <c r="C203" s="999"/>
      <c r="D203" s="1001"/>
      <c r="E203" s="1001"/>
      <c r="F203" s="999"/>
      <c r="G203" s="999"/>
      <c r="H203" s="999"/>
      <c r="I203" s="998"/>
      <c r="J203" s="998"/>
      <c r="K203" s="998"/>
      <c r="L203" s="998"/>
      <c r="M203" s="998"/>
      <c r="N203" s="998"/>
      <c r="O203" s="1000">
        <f t="shared" si="66"/>
        <v>0</v>
      </c>
    </row>
    <row r="204" spans="2:15" ht="15.75">
      <c r="B204" s="998" t="s">
        <v>408</v>
      </c>
      <c r="C204" s="999"/>
      <c r="D204" s="1001"/>
      <c r="E204" s="1001"/>
      <c r="F204" s="999"/>
      <c r="G204" s="999"/>
      <c r="H204" s="999"/>
      <c r="I204" s="998"/>
      <c r="J204" s="998"/>
      <c r="K204" s="998"/>
      <c r="L204" s="998"/>
      <c r="M204" s="998"/>
      <c r="N204" s="998"/>
      <c r="O204" s="1000">
        <f t="shared" si="66"/>
        <v>0</v>
      </c>
    </row>
    <row r="205" spans="2:15" ht="15.75">
      <c r="B205" s="998" t="s">
        <v>405</v>
      </c>
      <c r="C205" s="999">
        <f>COUNTIF($C35:$C52,C199)</f>
        <v>2</v>
      </c>
      <c r="D205" s="999">
        <f aca="true" t="shared" si="67" ref="D205:N205">COUNTIF($C35:$C52,D199)</f>
        <v>3</v>
      </c>
      <c r="E205" s="999">
        <f t="shared" si="67"/>
        <v>2</v>
      </c>
      <c r="F205" s="999">
        <f t="shared" si="67"/>
        <v>0</v>
      </c>
      <c r="G205" s="999">
        <f t="shared" si="67"/>
        <v>0</v>
      </c>
      <c r="H205" s="999">
        <f t="shared" si="67"/>
        <v>0</v>
      </c>
      <c r="I205" s="999">
        <f t="shared" si="67"/>
        <v>0</v>
      </c>
      <c r="J205" s="999">
        <f t="shared" si="67"/>
        <v>0</v>
      </c>
      <c r="K205" s="999">
        <f t="shared" si="67"/>
        <v>0</v>
      </c>
      <c r="L205" s="999">
        <f t="shared" si="67"/>
        <v>0</v>
      </c>
      <c r="M205" s="999">
        <f t="shared" si="67"/>
        <v>0</v>
      </c>
      <c r="N205" s="999">
        <f t="shared" si="67"/>
        <v>0</v>
      </c>
      <c r="O205" s="1000">
        <f t="shared" si="66"/>
        <v>7</v>
      </c>
    </row>
    <row r="206" spans="2:15" ht="15.75">
      <c r="B206" s="998" t="s">
        <v>406</v>
      </c>
      <c r="C206" s="999">
        <f>COUNTIF($D35:$D52,C199)</f>
        <v>2</v>
      </c>
      <c r="D206" s="999">
        <f aca="true" t="shared" si="68" ref="D206:N206">COUNTIF($D35:$D52,D199)</f>
        <v>0</v>
      </c>
      <c r="E206" s="999">
        <f t="shared" si="68"/>
        <v>1</v>
      </c>
      <c r="F206" s="999">
        <f t="shared" si="68"/>
        <v>1</v>
      </c>
      <c r="G206" s="999">
        <f t="shared" si="68"/>
        <v>0</v>
      </c>
      <c r="H206" s="999">
        <f t="shared" si="68"/>
        <v>0</v>
      </c>
      <c r="I206" s="999">
        <f t="shared" si="68"/>
        <v>0</v>
      </c>
      <c r="J206" s="999">
        <f t="shared" si="68"/>
        <v>0</v>
      </c>
      <c r="K206" s="999">
        <f t="shared" si="68"/>
        <v>0</v>
      </c>
      <c r="L206" s="999">
        <f t="shared" si="68"/>
        <v>0</v>
      </c>
      <c r="M206" s="999">
        <f t="shared" si="68"/>
        <v>0</v>
      </c>
      <c r="N206" s="999">
        <f t="shared" si="68"/>
        <v>0</v>
      </c>
      <c r="O206" s="1000">
        <f t="shared" si="66"/>
        <v>4</v>
      </c>
    </row>
    <row r="207" spans="2:15" ht="15.75">
      <c r="B207" s="998" t="s">
        <v>407</v>
      </c>
      <c r="C207" s="999"/>
      <c r="D207" s="1001"/>
      <c r="E207" s="1001"/>
      <c r="F207" s="999">
        <v>1</v>
      </c>
      <c r="G207" s="999"/>
      <c r="H207" s="999"/>
      <c r="I207" s="998"/>
      <c r="J207" s="998"/>
      <c r="K207" s="998"/>
      <c r="L207" s="998"/>
      <c r="M207" s="998"/>
      <c r="N207" s="998"/>
      <c r="O207" s="1000">
        <f t="shared" si="66"/>
        <v>1</v>
      </c>
    </row>
    <row r="208" spans="2:15" ht="15.75">
      <c r="B208" s="998"/>
      <c r="C208" s="999"/>
      <c r="D208" s="1001"/>
      <c r="E208" s="1001"/>
      <c r="F208" s="999"/>
      <c r="G208" s="999"/>
      <c r="H208" s="999"/>
      <c r="I208" s="998"/>
      <c r="J208" s="998"/>
      <c r="K208" s="998"/>
      <c r="L208" s="998"/>
      <c r="M208" s="998"/>
      <c r="N208" s="998"/>
      <c r="O208" s="1000">
        <f t="shared" si="66"/>
        <v>0</v>
      </c>
    </row>
    <row r="209" spans="2:15" ht="15.75">
      <c r="B209" s="998" t="s">
        <v>409</v>
      </c>
      <c r="C209" s="999"/>
      <c r="D209" s="1001"/>
      <c r="E209" s="1001"/>
      <c r="F209" s="999"/>
      <c r="G209" s="999"/>
      <c r="H209" s="999"/>
      <c r="I209" s="998"/>
      <c r="J209" s="998"/>
      <c r="K209" s="998"/>
      <c r="L209" s="998"/>
      <c r="M209" s="998"/>
      <c r="N209" s="998"/>
      <c r="O209" s="1000">
        <f t="shared" si="66"/>
        <v>0</v>
      </c>
    </row>
    <row r="210" spans="2:15" ht="15.75">
      <c r="B210" s="998" t="s">
        <v>405</v>
      </c>
      <c r="C210" s="999">
        <f>COUNTIF($C55:$C88,C199)</f>
        <v>0</v>
      </c>
      <c r="D210" s="999">
        <f aca="true" t="shared" si="69" ref="D210:N210">COUNTIF($C55:$C88,D199)</f>
        <v>0</v>
      </c>
      <c r="E210" s="999">
        <f t="shared" si="69"/>
        <v>1</v>
      </c>
      <c r="F210" s="999">
        <f t="shared" si="69"/>
        <v>2</v>
      </c>
      <c r="G210" s="999">
        <f t="shared" si="69"/>
        <v>1</v>
      </c>
      <c r="H210" s="999">
        <f t="shared" si="69"/>
        <v>3</v>
      </c>
      <c r="I210" s="999">
        <f t="shared" si="69"/>
        <v>4</v>
      </c>
      <c r="J210" s="999">
        <f t="shared" si="69"/>
        <v>2</v>
      </c>
      <c r="K210" s="999">
        <f t="shared" si="69"/>
        <v>3</v>
      </c>
      <c r="L210" s="999">
        <f t="shared" si="69"/>
        <v>1</v>
      </c>
      <c r="M210" s="999">
        <f t="shared" si="69"/>
        <v>1</v>
      </c>
      <c r="N210" s="999">
        <f t="shared" si="69"/>
        <v>0</v>
      </c>
      <c r="O210" s="1000">
        <f t="shared" si="66"/>
        <v>18</v>
      </c>
    </row>
    <row r="211" spans="2:15" ht="15.75">
      <c r="B211" s="998" t="s">
        <v>406</v>
      </c>
      <c r="C211" s="999">
        <f>COUNTIF($D55:$D88,C199)</f>
        <v>0</v>
      </c>
      <c r="D211" s="999">
        <f aca="true" t="shared" si="70" ref="D211:N211">COUNTIF($D55:$D88,D199)</f>
        <v>0</v>
      </c>
      <c r="E211" s="999">
        <f t="shared" si="70"/>
        <v>0</v>
      </c>
      <c r="F211" s="999">
        <f t="shared" si="70"/>
        <v>1</v>
      </c>
      <c r="G211" s="999">
        <f t="shared" si="70"/>
        <v>2</v>
      </c>
      <c r="H211" s="999">
        <f t="shared" si="70"/>
        <v>0</v>
      </c>
      <c r="I211" s="999">
        <f t="shared" si="70"/>
        <v>0</v>
      </c>
      <c r="J211" s="999">
        <f t="shared" si="70"/>
        <v>0</v>
      </c>
      <c r="K211" s="999">
        <f t="shared" si="70"/>
        <v>0</v>
      </c>
      <c r="L211" s="999">
        <f t="shared" si="70"/>
        <v>0</v>
      </c>
      <c r="M211" s="999">
        <f t="shared" si="70"/>
        <v>0</v>
      </c>
      <c r="N211" s="999">
        <f t="shared" si="70"/>
        <v>0</v>
      </c>
      <c r="O211" s="1000">
        <f t="shared" si="66"/>
        <v>3</v>
      </c>
    </row>
    <row r="212" spans="2:15" ht="15.75">
      <c r="B212" s="998" t="s">
        <v>407</v>
      </c>
      <c r="C212" s="999"/>
      <c r="D212" s="1001"/>
      <c r="E212" s="1001"/>
      <c r="F212" s="999"/>
      <c r="G212" s="999">
        <v>1</v>
      </c>
      <c r="H212" s="999">
        <v>1</v>
      </c>
      <c r="I212" s="998"/>
      <c r="J212" s="998"/>
      <c r="K212" s="998">
        <v>1</v>
      </c>
      <c r="L212" s="998"/>
      <c r="M212" s="998"/>
      <c r="N212" s="998">
        <v>1</v>
      </c>
      <c r="O212" s="1000">
        <f t="shared" si="66"/>
        <v>4</v>
      </c>
    </row>
    <row r="213" spans="2:15" ht="15.75">
      <c r="B213" s="998"/>
      <c r="C213" s="999"/>
      <c r="D213" s="1001"/>
      <c r="E213" s="1001"/>
      <c r="F213" s="999"/>
      <c r="G213" s="999"/>
      <c r="H213" s="999"/>
      <c r="I213" s="998"/>
      <c r="J213" s="998"/>
      <c r="K213" s="998"/>
      <c r="L213" s="998"/>
      <c r="M213" s="998"/>
      <c r="N213" s="998"/>
      <c r="O213" s="1000">
        <f t="shared" si="66"/>
        <v>0</v>
      </c>
    </row>
    <row r="214" spans="2:15" ht="15.75">
      <c r="B214" s="998" t="s">
        <v>410</v>
      </c>
      <c r="C214" s="999"/>
      <c r="D214" s="1001"/>
      <c r="E214" s="1001"/>
      <c r="F214" s="999"/>
      <c r="G214" s="999"/>
      <c r="H214" s="999"/>
      <c r="I214" s="998"/>
      <c r="J214" s="998"/>
      <c r="K214" s="998"/>
      <c r="L214" s="998"/>
      <c r="M214" s="998"/>
      <c r="N214" s="998"/>
      <c r="O214" s="1000">
        <f t="shared" si="66"/>
        <v>0</v>
      </c>
    </row>
    <row r="215" spans="2:15" ht="15.75">
      <c r="B215" s="998" t="s">
        <v>405</v>
      </c>
      <c r="C215" s="999"/>
      <c r="D215" s="1001"/>
      <c r="E215" s="1001"/>
      <c r="F215" s="999"/>
      <c r="G215" s="999"/>
      <c r="H215" s="999"/>
      <c r="I215" s="998"/>
      <c r="J215" s="998"/>
      <c r="K215" s="998"/>
      <c r="L215" s="998"/>
      <c r="M215" s="998"/>
      <c r="N215" s="998"/>
      <c r="O215" s="1000">
        <f t="shared" si="66"/>
        <v>0</v>
      </c>
    </row>
    <row r="216" spans="2:15" ht="15.75">
      <c r="B216" s="998" t="s">
        <v>406</v>
      </c>
      <c r="C216" s="999"/>
      <c r="D216" s="1001"/>
      <c r="E216" s="1001"/>
      <c r="F216" s="999">
        <v>1</v>
      </c>
      <c r="G216" s="999">
        <v>1</v>
      </c>
      <c r="H216" s="999">
        <v>2</v>
      </c>
      <c r="I216" s="998">
        <v>2</v>
      </c>
      <c r="J216" s="998">
        <v>1</v>
      </c>
      <c r="K216" s="998">
        <v>1</v>
      </c>
      <c r="L216" s="998"/>
      <c r="M216" s="998"/>
      <c r="N216" s="998"/>
      <c r="O216" s="1000">
        <f t="shared" si="66"/>
        <v>8</v>
      </c>
    </row>
    <row r="217" spans="2:15" ht="15.75">
      <c r="B217" s="998" t="s">
        <v>407</v>
      </c>
      <c r="C217" s="999"/>
      <c r="D217" s="1001"/>
      <c r="E217" s="1001"/>
      <c r="F217" s="999"/>
      <c r="G217" s="999"/>
      <c r="H217" s="999"/>
      <c r="I217" s="998"/>
      <c r="J217" s="998"/>
      <c r="K217" s="998"/>
      <c r="L217" s="998"/>
      <c r="M217" s="998"/>
      <c r="N217" s="998"/>
      <c r="O217" s="1000">
        <f t="shared" si="66"/>
        <v>0</v>
      </c>
    </row>
    <row r="218" spans="2:15" ht="15.75">
      <c r="B218" s="998"/>
      <c r="C218" s="999"/>
      <c r="D218" s="1001"/>
      <c r="E218" s="1001"/>
      <c r="F218" s="999"/>
      <c r="G218" s="999"/>
      <c r="H218" s="999"/>
      <c r="I218" s="998"/>
      <c r="J218" s="998"/>
      <c r="K218" s="998"/>
      <c r="L218" s="998"/>
      <c r="M218" s="998"/>
      <c r="N218" s="998"/>
      <c r="O218" s="1000">
        <f t="shared" si="66"/>
        <v>0</v>
      </c>
    </row>
    <row r="219" spans="2:15" ht="15.75">
      <c r="B219" s="998" t="s">
        <v>411</v>
      </c>
      <c r="C219" s="999"/>
      <c r="D219" s="1001"/>
      <c r="E219" s="1001"/>
      <c r="F219" s="999"/>
      <c r="G219" s="999"/>
      <c r="H219" s="999"/>
      <c r="I219" s="998"/>
      <c r="J219" s="998"/>
      <c r="K219" s="998"/>
      <c r="L219" s="998"/>
      <c r="M219" s="998"/>
      <c r="N219" s="998"/>
      <c r="O219" s="1000">
        <f t="shared" si="66"/>
        <v>0</v>
      </c>
    </row>
    <row r="220" spans="2:15" ht="15.75">
      <c r="B220" s="998" t="s">
        <v>405</v>
      </c>
      <c r="C220" s="999"/>
      <c r="D220" s="999"/>
      <c r="E220" s="999"/>
      <c r="F220" s="999"/>
      <c r="G220" s="999"/>
      <c r="H220" s="999"/>
      <c r="I220" s="999"/>
      <c r="J220" s="999"/>
      <c r="K220" s="999"/>
      <c r="L220" s="999"/>
      <c r="M220" s="999"/>
      <c r="N220" s="999"/>
      <c r="O220" s="1000">
        <f t="shared" si="66"/>
        <v>0</v>
      </c>
    </row>
    <row r="221" spans="2:15" ht="15.75">
      <c r="B221" s="998" t="s">
        <v>406</v>
      </c>
      <c r="C221" s="999"/>
      <c r="D221" s="999"/>
      <c r="E221" s="999"/>
      <c r="F221" s="999"/>
      <c r="G221" s="999"/>
      <c r="H221" s="999"/>
      <c r="I221" s="999">
        <v>2</v>
      </c>
      <c r="J221" s="999"/>
      <c r="K221" s="999"/>
      <c r="L221" s="999"/>
      <c r="M221" s="999"/>
      <c r="N221" s="999"/>
      <c r="O221" s="1000">
        <f t="shared" si="66"/>
        <v>2</v>
      </c>
    </row>
    <row r="222" spans="2:15" ht="15.75">
      <c r="B222" s="998" t="s">
        <v>407</v>
      </c>
      <c r="C222" s="999"/>
      <c r="D222" s="1001"/>
      <c r="E222" s="1001"/>
      <c r="F222" s="999"/>
      <c r="G222" s="999"/>
      <c r="H222" s="999"/>
      <c r="I222" s="998"/>
      <c r="J222" s="998"/>
      <c r="K222" s="998"/>
      <c r="L222" s="998"/>
      <c r="M222" s="998"/>
      <c r="N222" s="998"/>
      <c r="O222" s="1000">
        <f t="shared" si="66"/>
        <v>0</v>
      </c>
    </row>
    <row r="223" spans="2:15" ht="15.75">
      <c r="B223" s="998"/>
      <c r="C223" s="999"/>
      <c r="D223" s="1001"/>
      <c r="E223" s="1001"/>
      <c r="F223" s="999"/>
      <c r="G223" s="999"/>
      <c r="H223" s="999"/>
      <c r="I223" s="998"/>
      <c r="J223" s="998"/>
      <c r="K223" s="998"/>
      <c r="L223" s="998"/>
      <c r="M223" s="998"/>
      <c r="N223" s="998"/>
      <c r="O223" s="1000"/>
    </row>
    <row r="224" spans="2:15" ht="15.75">
      <c r="B224" s="998" t="s">
        <v>414</v>
      </c>
      <c r="C224" s="999"/>
      <c r="D224" s="1001"/>
      <c r="E224" s="1001"/>
      <c r="F224" s="999"/>
      <c r="G224" s="999"/>
      <c r="H224" s="999"/>
      <c r="I224" s="998"/>
      <c r="J224" s="998"/>
      <c r="K224" s="998"/>
      <c r="L224" s="998"/>
      <c r="M224" s="998"/>
      <c r="N224" s="998"/>
      <c r="O224" s="1000"/>
    </row>
    <row r="225" spans="2:15" ht="15.75">
      <c r="B225" s="998" t="s">
        <v>405</v>
      </c>
      <c r="C225" s="999">
        <f>COUNTIF($C130:$C141,C199)</f>
        <v>0</v>
      </c>
      <c r="D225" s="999">
        <f aca="true" t="shared" si="71" ref="D225:N225">COUNTIF($C130:$C141,D199)</f>
        <v>0</v>
      </c>
      <c r="E225" s="999">
        <f t="shared" si="71"/>
        <v>0</v>
      </c>
      <c r="F225" s="999">
        <f t="shared" si="71"/>
        <v>0</v>
      </c>
      <c r="G225" s="999">
        <f t="shared" si="71"/>
        <v>0</v>
      </c>
      <c r="H225" s="999">
        <f t="shared" si="71"/>
        <v>0</v>
      </c>
      <c r="I225" s="999">
        <f t="shared" si="71"/>
        <v>0</v>
      </c>
      <c r="J225" s="999">
        <f t="shared" si="71"/>
        <v>0</v>
      </c>
      <c r="K225" s="999">
        <f t="shared" si="71"/>
        <v>0</v>
      </c>
      <c r="L225" s="999">
        <f t="shared" si="71"/>
        <v>2</v>
      </c>
      <c r="M225" s="999">
        <f t="shared" si="71"/>
        <v>1</v>
      </c>
      <c r="N225" s="999">
        <f t="shared" si="71"/>
        <v>0</v>
      </c>
      <c r="O225" s="1000"/>
    </row>
    <row r="226" spans="2:15" ht="15.75">
      <c r="B226" s="998" t="s">
        <v>406</v>
      </c>
      <c r="C226" s="999">
        <f>COUNTIF($D130:$D141,C199)</f>
        <v>0</v>
      </c>
      <c r="D226" s="999">
        <f aca="true" t="shared" si="72" ref="D226:I226">COUNTIF($D130:$D141,D199)</f>
        <v>0</v>
      </c>
      <c r="E226" s="999">
        <f t="shared" si="72"/>
        <v>0</v>
      </c>
      <c r="F226" s="999">
        <f t="shared" si="72"/>
        <v>0</v>
      </c>
      <c r="G226" s="999">
        <f t="shared" si="72"/>
        <v>0</v>
      </c>
      <c r="H226" s="999">
        <f t="shared" si="72"/>
        <v>0</v>
      </c>
      <c r="I226" s="999">
        <f t="shared" si="72"/>
        <v>1</v>
      </c>
      <c r="J226" s="999">
        <f>COUNTIF($D130:$D141,J199)+2</f>
        <v>2</v>
      </c>
      <c r="K226" s="999">
        <f>COUNTIF($D130:$D141,K199)+1</f>
        <v>2</v>
      </c>
      <c r="L226" s="999">
        <f>COUNTIF($D130:$D141,L199)+2</f>
        <v>2</v>
      </c>
      <c r="M226" s="999">
        <f>COUNTIF($D130:$D141,M199)+1</f>
        <v>3</v>
      </c>
      <c r="N226" s="999">
        <f>COUNTIF($D130:$D141,N199)+1</f>
        <v>4</v>
      </c>
      <c r="O226" s="1000"/>
    </row>
    <row r="227" spans="2:15" ht="15.75">
      <c r="B227" s="998" t="s">
        <v>407</v>
      </c>
      <c r="C227" s="999"/>
      <c r="D227" s="1001"/>
      <c r="E227" s="1001"/>
      <c r="F227" s="999"/>
      <c r="G227" s="999"/>
      <c r="H227" s="999"/>
      <c r="I227" s="998"/>
      <c r="J227" s="998"/>
      <c r="K227" s="998"/>
      <c r="L227" s="998"/>
      <c r="M227" s="998">
        <v>1</v>
      </c>
      <c r="N227" s="998"/>
      <c r="O227" s="1000">
        <f t="shared" si="66"/>
        <v>1</v>
      </c>
    </row>
    <row r="228" spans="2:15" ht="15.75">
      <c r="B228" s="998" t="s">
        <v>412</v>
      </c>
      <c r="C228" s="999"/>
      <c r="D228" s="1001"/>
      <c r="E228" s="1001"/>
      <c r="F228" s="999"/>
      <c r="G228" s="999"/>
      <c r="H228" s="999">
        <v>1</v>
      </c>
      <c r="I228" s="998"/>
      <c r="J228" s="998"/>
      <c r="K228" s="998">
        <v>1</v>
      </c>
      <c r="L228" s="998"/>
      <c r="M228" s="998"/>
      <c r="N228" s="998">
        <v>1</v>
      </c>
      <c r="O228" s="1000">
        <f t="shared" si="66"/>
        <v>3</v>
      </c>
    </row>
    <row r="229" spans="2:15" ht="15.75">
      <c r="B229" s="998"/>
      <c r="C229" s="999"/>
      <c r="D229" s="1001"/>
      <c r="E229" s="1001"/>
      <c r="F229" s="999"/>
      <c r="G229" s="999"/>
      <c r="H229" s="999"/>
      <c r="I229" s="998"/>
      <c r="J229" s="998"/>
      <c r="K229" s="998"/>
      <c r="L229" s="998"/>
      <c r="M229" s="998"/>
      <c r="N229" s="998"/>
      <c r="O229" s="1000"/>
    </row>
    <row r="230" spans="2:15" ht="15.75">
      <c r="B230" s="998" t="s">
        <v>413</v>
      </c>
      <c r="C230" s="999"/>
      <c r="D230" s="1001"/>
      <c r="E230" s="1001"/>
      <c r="F230" s="999"/>
      <c r="G230" s="999"/>
      <c r="H230" s="999"/>
      <c r="I230" s="998"/>
      <c r="J230" s="998"/>
      <c r="K230" s="998"/>
      <c r="L230" s="998"/>
      <c r="M230" s="998"/>
      <c r="N230" s="998"/>
      <c r="O230" s="1000"/>
    </row>
    <row r="231" spans="2:15" ht="15.75">
      <c r="B231" s="998" t="s">
        <v>405</v>
      </c>
      <c r="C231" s="999">
        <f>C200+C205+C210+C215+C220+C225</f>
        <v>3</v>
      </c>
      <c r="D231" s="999">
        <f aca="true" t="shared" si="73" ref="D231:N231">D200+D205+D210+D215+D220+D225</f>
        <v>3</v>
      </c>
      <c r="E231" s="999">
        <f t="shared" si="73"/>
        <v>4</v>
      </c>
      <c r="F231" s="999">
        <f t="shared" si="73"/>
        <v>3</v>
      </c>
      <c r="G231" s="999">
        <f t="shared" si="73"/>
        <v>1</v>
      </c>
      <c r="H231" s="999">
        <f t="shared" si="73"/>
        <v>4</v>
      </c>
      <c r="I231" s="999">
        <f t="shared" si="73"/>
        <v>4</v>
      </c>
      <c r="J231" s="999">
        <f t="shared" si="73"/>
        <v>2</v>
      </c>
      <c r="K231" s="999">
        <f t="shared" si="73"/>
        <v>3</v>
      </c>
      <c r="L231" s="999">
        <f t="shared" si="73"/>
        <v>3</v>
      </c>
      <c r="M231" s="999">
        <f t="shared" si="73"/>
        <v>2</v>
      </c>
      <c r="N231" s="999">
        <f t="shared" si="73"/>
        <v>0</v>
      </c>
      <c r="O231" s="1000"/>
    </row>
    <row r="232" spans="2:15" ht="15.75">
      <c r="B232" s="998" t="s">
        <v>406</v>
      </c>
      <c r="C232" s="999">
        <f aca="true" t="shared" si="74" ref="C232:N232">C201+C206+C211+C216+C221+C228+C226</f>
        <v>4</v>
      </c>
      <c r="D232" s="999">
        <f t="shared" si="74"/>
        <v>0</v>
      </c>
      <c r="E232" s="999">
        <f t="shared" si="74"/>
        <v>2</v>
      </c>
      <c r="F232" s="999">
        <f t="shared" si="74"/>
        <v>4</v>
      </c>
      <c r="G232" s="999">
        <f t="shared" si="74"/>
        <v>3</v>
      </c>
      <c r="H232" s="999">
        <f t="shared" si="74"/>
        <v>5</v>
      </c>
      <c r="I232" s="999">
        <f t="shared" si="74"/>
        <v>5</v>
      </c>
      <c r="J232" s="999">
        <f t="shared" si="74"/>
        <v>3</v>
      </c>
      <c r="K232" s="999">
        <f t="shared" si="74"/>
        <v>4</v>
      </c>
      <c r="L232" s="999">
        <f t="shared" si="74"/>
        <v>2</v>
      </c>
      <c r="M232" s="999">
        <f t="shared" si="74"/>
        <v>3</v>
      </c>
      <c r="N232" s="999">
        <f t="shared" si="74"/>
        <v>6</v>
      </c>
      <c r="O232" s="1000"/>
    </row>
    <row r="233" spans="2:15" ht="15.75">
      <c r="B233" s="998" t="s">
        <v>407</v>
      </c>
      <c r="C233" s="999">
        <f>C207+C212+C227</f>
        <v>0</v>
      </c>
      <c r="D233" s="999">
        <f aca="true" t="shared" si="75" ref="D233:N233">D207+D212+D227</f>
        <v>0</v>
      </c>
      <c r="E233" s="999">
        <f t="shared" si="75"/>
        <v>0</v>
      </c>
      <c r="F233" s="999">
        <f t="shared" si="75"/>
        <v>1</v>
      </c>
      <c r="G233" s="999">
        <f t="shared" si="75"/>
        <v>1</v>
      </c>
      <c r="H233" s="999">
        <f t="shared" si="75"/>
        <v>1</v>
      </c>
      <c r="I233" s="999">
        <f t="shared" si="75"/>
        <v>0</v>
      </c>
      <c r="J233" s="999">
        <f t="shared" si="75"/>
        <v>0</v>
      </c>
      <c r="K233" s="999">
        <f t="shared" si="75"/>
        <v>1</v>
      </c>
      <c r="L233" s="999">
        <f t="shared" si="75"/>
        <v>0</v>
      </c>
      <c r="M233" s="999">
        <f t="shared" si="75"/>
        <v>1</v>
      </c>
      <c r="N233" s="999">
        <f t="shared" si="75"/>
        <v>1</v>
      </c>
      <c r="O233" s="1000"/>
    </row>
  </sheetData>
  <sheetProtection/>
  <mergeCells count="65">
    <mergeCell ref="C187:G187"/>
    <mergeCell ref="I187:K187"/>
    <mergeCell ref="C189:G189"/>
    <mergeCell ref="I189:K189"/>
    <mergeCell ref="G2:G7"/>
    <mergeCell ref="D4:D7"/>
    <mergeCell ref="A32:D33"/>
    <mergeCell ref="I4:I7"/>
    <mergeCell ref="B2:B7"/>
    <mergeCell ref="C2:D3"/>
    <mergeCell ref="E2:E7"/>
    <mergeCell ref="H2:M2"/>
    <mergeCell ref="A21:B21"/>
    <mergeCell ref="T184:V184"/>
    <mergeCell ref="A178:M178"/>
    <mergeCell ref="A179:M179"/>
    <mergeCell ref="A53:B53"/>
    <mergeCell ref="A30:F30"/>
    <mergeCell ref="A31:F31"/>
    <mergeCell ref="F2:F7"/>
    <mergeCell ref="W184:Y184"/>
    <mergeCell ref="A182:M182"/>
    <mergeCell ref="A183:M183"/>
    <mergeCell ref="N184:P184"/>
    <mergeCell ref="Q184:S184"/>
    <mergeCell ref="A180:M180"/>
    <mergeCell ref="A181:M181"/>
    <mergeCell ref="A1:Y1"/>
    <mergeCell ref="H3:H7"/>
    <mergeCell ref="I3:L3"/>
    <mergeCell ref="M3:M7"/>
    <mergeCell ref="Q4:S4"/>
    <mergeCell ref="L4:L7"/>
    <mergeCell ref="N2:Y2"/>
    <mergeCell ref="N6:Y6"/>
    <mergeCell ref="W4:Y4"/>
    <mergeCell ref="N4:P4"/>
    <mergeCell ref="A91:Y91"/>
    <mergeCell ref="A120:Y120"/>
    <mergeCell ref="A166:Y166"/>
    <mergeCell ref="B146:C146"/>
    <mergeCell ref="A148:B148"/>
    <mergeCell ref="A92:Y92"/>
    <mergeCell ref="A99:F99"/>
    <mergeCell ref="A129:Y129"/>
    <mergeCell ref="B121:C121"/>
    <mergeCell ref="A122:B122"/>
    <mergeCell ref="A89:B89"/>
    <mergeCell ref="C4:C7"/>
    <mergeCell ref="A2:A7"/>
    <mergeCell ref="A10:Y10"/>
    <mergeCell ref="A54:M54"/>
    <mergeCell ref="A34:M34"/>
    <mergeCell ref="K4:K7"/>
    <mergeCell ref="T4:V4"/>
    <mergeCell ref="A9:Y9"/>
    <mergeCell ref="J4:J7"/>
    <mergeCell ref="B145:C145"/>
    <mergeCell ref="B143:C143"/>
    <mergeCell ref="B144:C144"/>
    <mergeCell ref="A177:E177"/>
    <mergeCell ref="B147:C147"/>
    <mergeCell ref="A164:B164"/>
    <mergeCell ref="A171:B171"/>
    <mergeCell ref="A172:Y172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view="pageBreakPreview" zoomScale="80" zoomScaleNormal="66" zoomScaleSheetLayoutView="80" zoomScalePageLayoutView="0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12" sqref="B12"/>
    </sheetView>
  </sheetViews>
  <sheetFormatPr defaultColWidth="9.140625" defaultRowHeight="15"/>
  <cols>
    <col min="1" max="1" width="10.7109375" style="1080" customWidth="1"/>
    <col min="2" max="2" width="58.421875" style="1083" customWidth="1"/>
    <col min="3" max="3" width="5.57421875" style="1083" customWidth="1"/>
    <col min="4" max="4" width="11.7109375" style="1083" customWidth="1"/>
    <col min="5" max="5" width="5.8515625" style="1083" customWidth="1"/>
    <col min="6" max="6" width="4.57421875" style="1083" customWidth="1"/>
    <col min="7" max="7" width="11.140625" style="1083" hidden="1" customWidth="1"/>
    <col min="8" max="8" width="10.00390625" style="1083" hidden="1" customWidth="1"/>
    <col min="9" max="10" width="10.00390625" style="1083" customWidth="1"/>
    <col min="11" max="11" width="15.421875" style="1083" bestFit="1" customWidth="1"/>
    <col min="12" max="12" width="10.00390625" style="1083" customWidth="1"/>
    <col min="13" max="13" width="10.421875" style="1083" hidden="1" customWidth="1"/>
    <col min="14" max="14" width="8.7109375" style="1084" customWidth="1"/>
    <col min="15" max="15" width="27.7109375" style="1014" customWidth="1"/>
    <col min="16" max="16384" width="9.140625" style="56" customWidth="1"/>
  </cols>
  <sheetData>
    <row r="1" spans="1:14" ht="19.5" thickBot="1">
      <c r="A1" s="1501" t="s">
        <v>423</v>
      </c>
      <c r="B1" s="1502"/>
      <c r="C1" s="1502"/>
      <c r="D1" s="1502"/>
      <c r="E1" s="1502"/>
      <c r="F1" s="1502"/>
      <c r="G1" s="1502"/>
      <c r="H1" s="1502"/>
      <c r="I1" s="1502"/>
      <c r="J1" s="1502"/>
      <c r="K1" s="1502"/>
      <c r="L1" s="1502"/>
      <c r="M1" s="1502"/>
      <c r="N1" s="1502"/>
    </row>
    <row r="2" spans="1:15" ht="15.75" customHeight="1">
      <c r="A2" s="1554" t="s">
        <v>4</v>
      </c>
      <c r="B2" s="1527" t="s">
        <v>5</v>
      </c>
      <c r="C2" s="1541" t="s">
        <v>355</v>
      </c>
      <c r="D2" s="1542"/>
      <c r="E2" s="1533" t="s">
        <v>80</v>
      </c>
      <c r="F2" s="1538" t="s">
        <v>148</v>
      </c>
      <c r="G2" s="1557" t="s">
        <v>81</v>
      </c>
      <c r="H2" s="1534" t="s">
        <v>82</v>
      </c>
      <c r="I2" s="1535"/>
      <c r="J2" s="1535"/>
      <c r="K2" s="1535"/>
      <c r="L2" s="1535"/>
      <c r="M2" s="1535"/>
      <c r="N2" s="1015"/>
      <c r="O2" s="1537" t="s">
        <v>422</v>
      </c>
    </row>
    <row r="3" spans="1:15" ht="19.5" thickBot="1">
      <c r="A3" s="1555"/>
      <c r="B3" s="1528"/>
      <c r="C3" s="1543"/>
      <c r="D3" s="1544"/>
      <c r="E3" s="1531"/>
      <c r="F3" s="1539"/>
      <c r="G3" s="1558"/>
      <c r="H3" s="1545" t="s">
        <v>6</v>
      </c>
      <c r="I3" s="1548" t="s">
        <v>7</v>
      </c>
      <c r="J3" s="1549"/>
      <c r="K3" s="1549"/>
      <c r="L3" s="1550"/>
      <c r="M3" s="1551" t="s">
        <v>84</v>
      </c>
      <c r="N3" s="1016"/>
      <c r="O3" s="1537"/>
    </row>
    <row r="4" spans="1:15" ht="18.75">
      <c r="A4" s="1555"/>
      <c r="B4" s="1528"/>
      <c r="C4" s="1545" t="s">
        <v>85</v>
      </c>
      <c r="D4" s="1530" t="s">
        <v>86</v>
      </c>
      <c r="E4" s="1531"/>
      <c r="F4" s="1539"/>
      <c r="G4" s="1558"/>
      <c r="H4" s="1546"/>
      <c r="I4" s="1530" t="s">
        <v>8</v>
      </c>
      <c r="J4" s="1530" t="s">
        <v>9</v>
      </c>
      <c r="K4" s="1530" t="s">
        <v>10</v>
      </c>
      <c r="L4" s="1530" t="s">
        <v>11</v>
      </c>
      <c r="M4" s="1552"/>
      <c r="N4" s="1017" t="s">
        <v>12</v>
      </c>
      <c r="O4" s="1537"/>
    </row>
    <row r="5" spans="1:15" ht="19.5" thickBot="1">
      <c r="A5" s="1555"/>
      <c r="B5" s="1528"/>
      <c r="C5" s="1546"/>
      <c r="D5" s="1531"/>
      <c r="E5" s="1531"/>
      <c r="F5" s="1539"/>
      <c r="G5" s="1558"/>
      <c r="H5" s="1546"/>
      <c r="I5" s="1531"/>
      <c r="J5" s="1531"/>
      <c r="K5" s="1531"/>
      <c r="L5" s="1531"/>
      <c r="M5" s="1552"/>
      <c r="N5" s="1018">
        <v>1</v>
      </c>
      <c r="O5" s="1537"/>
    </row>
    <row r="6" spans="1:15" ht="18.75">
      <c r="A6" s="1555"/>
      <c r="B6" s="1528"/>
      <c r="C6" s="1546"/>
      <c r="D6" s="1531"/>
      <c r="E6" s="1531"/>
      <c r="F6" s="1539"/>
      <c r="G6" s="1558"/>
      <c r="H6" s="1546"/>
      <c r="I6" s="1531"/>
      <c r="J6" s="1531"/>
      <c r="K6" s="1531"/>
      <c r="L6" s="1531"/>
      <c r="M6" s="1552"/>
      <c r="N6" s="1019"/>
      <c r="O6" s="1537"/>
    </row>
    <row r="7" spans="1:15" ht="19.5" thickBot="1">
      <c r="A7" s="1556"/>
      <c r="B7" s="1529"/>
      <c r="C7" s="1547"/>
      <c r="D7" s="1532"/>
      <c r="E7" s="1532"/>
      <c r="F7" s="1540"/>
      <c r="G7" s="1559"/>
      <c r="H7" s="1547"/>
      <c r="I7" s="1532"/>
      <c r="J7" s="1532"/>
      <c r="K7" s="1532"/>
      <c r="L7" s="1532"/>
      <c r="M7" s="1553"/>
      <c r="N7" s="1020">
        <v>15</v>
      </c>
      <c r="O7" s="1537"/>
    </row>
    <row r="8" spans="1:15" s="357" customFormat="1" ht="19.5" thickBot="1">
      <c r="A8" s="1021" t="s">
        <v>145</v>
      </c>
      <c r="B8" s="1022" t="s">
        <v>89</v>
      </c>
      <c r="C8" s="1023"/>
      <c r="D8" s="1024">
        <v>1</v>
      </c>
      <c r="E8" s="1024"/>
      <c r="F8" s="1025"/>
      <c r="G8" s="1026">
        <v>2</v>
      </c>
      <c r="H8" s="1027">
        <f aca="true" t="shared" si="0" ref="H8:H14">G8*30</f>
        <v>60</v>
      </c>
      <c r="I8" s="1028">
        <v>30</v>
      </c>
      <c r="J8" s="1028"/>
      <c r="K8" s="1028"/>
      <c r="L8" s="1028">
        <v>30</v>
      </c>
      <c r="M8" s="1029">
        <f aca="true" t="shared" si="1" ref="M8:M14">H8-I8</f>
        <v>30</v>
      </c>
      <c r="N8" s="1030">
        <v>2</v>
      </c>
      <c r="O8" s="1031"/>
    </row>
    <row r="9" spans="1:15" s="357" customFormat="1" ht="18.75">
      <c r="A9" s="1032" t="s">
        <v>140</v>
      </c>
      <c r="B9" s="1033" t="s">
        <v>0</v>
      </c>
      <c r="C9" s="1034">
        <v>1</v>
      </c>
      <c r="D9" s="1035"/>
      <c r="E9" s="1035"/>
      <c r="F9" s="1036"/>
      <c r="G9" s="1037">
        <v>4.5</v>
      </c>
      <c r="H9" s="1038">
        <f t="shared" si="0"/>
        <v>135</v>
      </c>
      <c r="I9" s="1039">
        <f>J9+L9</f>
        <v>45</v>
      </c>
      <c r="J9" s="1039">
        <v>30</v>
      </c>
      <c r="K9" s="1039"/>
      <c r="L9" s="1039">
        <v>15</v>
      </c>
      <c r="M9" s="1040">
        <f t="shared" si="1"/>
        <v>90</v>
      </c>
      <c r="N9" s="1030">
        <f>ROUND(I9/$N$7,0)</f>
        <v>3</v>
      </c>
      <c r="O9" s="1031"/>
    </row>
    <row r="10" spans="1:15" s="357" customFormat="1" ht="19.5" thickBot="1">
      <c r="A10" s="1041" t="s">
        <v>149</v>
      </c>
      <c r="B10" s="1042" t="s">
        <v>2</v>
      </c>
      <c r="C10" s="1043"/>
      <c r="D10" s="1044">
        <v>1</v>
      </c>
      <c r="E10" s="1045"/>
      <c r="F10" s="1046"/>
      <c r="G10" s="1047">
        <v>3</v>
      </c>
      <c r="H10" s="1048">
        <f t="shared" si="0"/>
        <v>90</v>
      </c>
      <c r="I10" s="1049">
        <f>SUM($J10:$L10)</f>
        <v>60</v>
      </c>
      <c r="J10" s="1050">
        <v>2</v>
      </c>
      <c r="K10" s="1050"/>
      <c r="L10" s="1051">
        <v>58</v>
      </c>
      <c r="M10" s="1052">
        <f t="shared" si="1"/>
        <v>30</v>
      </c>
      <c r="N10" s="1053">
        <f>ROUND(I10/$N$7,0)</f>
        <v>4</v>
      </c>
      <c r="O10" s="1031"/>
    </row>
    <row r="11" spans="1:16" s="743" customFormat="1" ht="18.75">
      <c r="A11" s="1054"/>
      <c r="B11" s="952" t="s">
        <v>282</v>
      </c>
      <c r="C11" s="953"/>
      <c r="D11" s="953" t="s">
        <v>261</v>
      </c>
      <c r="E11" s="953"/>
      <c r="F11" s="954"/>
      <c r="G11" s="954">
        <v>2</v>
      </c>
      <c r="H11" s="955">
        <f t="shared" si="0"/>
        <v>60</v>
      </c>
      <c r="I11" s="956">
        <f>J11+K11+L11</f>
        <v>30</v>
      </c>
      <c r="J11" s="955">
        <v>15</v>
      </c>
      <c r="K11" s="957"/>
      <c r="L11" s="957">
        <v>15</v>
      </c>
      <c r="M11" s="958">
        <f t="shared" si="1"/>
        <v>30</v>
      </c>
      <c r="N11" s="1010">
        <v>2</v>
      </c>
      <c r="O11" s="1091"/>
      <c r="P11" s="1012"/>
    </row>
    <row r="12" spans="1:15" ht="18.75">
      <c r="A12" s="1055" t="s">
        <v>160</v>
      </c>
      <c r="B12" s="1056" t="s">
        <v>72</v>
      </c>
      <c r="C12" s="1057"/>
      <c r="D12" s="957">
        <v>1</v>
      </c>
      <c r="E12" s="957"/>
      <c r="F12" s="1058"/>
      <c r="G12" s="1059">
        <v>4.5</v>
      </c>
      <c r="H12" s="1057">
        <f t="shared" si="0"/>
        <v>135</v>
      </c>
      <c r="I12" s="1060">
        <f>J12+K12+L12</f>
        <v>60</v>
      </c>
      <c r="J12" s="955">
        <v>15</v>
      </c>
      <c r="K12" s="957">
        <v>45</v>
      </c>
      <c r="L12" s="957"/>
      <c r="M12" s="1027">
        <f t="shared" si="1"/>
        <v>75</v>
      </c>
      <c r="N12" s="1061">
        <f>ROUND(I12/$N$7,0)</f>
        <v>4</v>
      </c>
      <c r="O12" s="1062"/>
    </row>
    <row r="13" spans="1:15" ht="18.75">
      <c r="A13" s="1055" t="s">
        <v>168</v>
      </c>
      <c r="B13" s="1056" t="s">
        <v>64</v>
      </c>
      <c r="C13" s="1057">
        <v>1</v>
      </c>
      <c r="D13" s="953"/>
      <c r="E13" s="953"/>
      <c r="F13" s="1058"/>
      <c r="G13" s="1059">
        <v>7</v>
      </c>
      <c r="H13" s="1057">
        <f t="shared" si="0"/>
        <v>210</v>
      </c>
      <c r="I13" s="1063">
        <f>J13+K13+L13</f>
        <v>105</v>
      </c>
      <c r="J13" s="955">
        <v>45</v>
      </c>
      <c r="K13" s="957"/>
      <c r="L13" s="957">
        <v>60</v>
      </c>
      <c r="M13" s="1064">
        <f t="shared" si="1"/>
        <v>105</v>
      </c>
      <c r="N13" s="1061">
        <f>ROUND(I13/$N$7,0)</f>
        <v>7</v>
      </c>
      <c r="O13" s="1062"/>
    </row>
    <row r="14" spans="1:15" ht="19.5" thickBot="1">
      <c r="A14" s="1065" t="s">
        <v>171</v>
      </c>
      <c r="B14" s="1066" t="s">
        <v>24</v>
      </c>
      <c r="C14" s="1067">
        <v>1</v>
      </c>
      <c r="D14" s="1068"/>
      <c r="E14" s="1068"/>
      <c r="F14" s="1069"/>
      <c r="G14" s="1070">
        <v>5</v>
      </c>
      <c r="H14" s="1071">
        <f t="shared" si="0"/>
        <v>150</v>
      </c>
      <c r="I14" s="1072">
        <f>J14+K14+L14</f>
        <v>75</v>
      </c>
      <c r="J14" s="1073">
        <v>45</v>
      </c>
      <c r="K14" s="1074"/>
      <c r="L14" s="1075">
        <v>30</v>
      </c>
      <c r="M14" s="1076">
        <f t="shared" si="1"/>
        <v>75</v>
      </c>
      <c r="N14" s="1061">
        <f>ROUND(I14/$N$7,0)</f>
        <v>5</v>
      </c>
      <c r="O14" s="1062"/>
    </row>
    <row r="15" spans="1:14" ht="19.5" thickBot="1">
      <c r="A15" s="1536" t="s">
        <v>421</v>
      </c>
      <c r="B15" s="1536"/>
      <c r="C15" s="1536"/>
      <c r="D15" s="1536"/>
      <c r="E15" s="1536"/>
      <c r="F15" s="1536"/>
      <c r="G15" s="1536"/>
      <c r="H15" s="1536"/>
      <c r="I15" s="1536"/>
      <c r="J15" s="1536"/>
      <c r="K15" s="1536"/>
      <c r="L15" s="1536"/>
      <c r="M15" s="1536"/>
      <c r="N15" s="1077">
        <f>SUM(N8:N14)</f>
        <v>27</v>
      </c>
    </row>
    <row r="16" spans="1:14" ht="19.5" thickBot="1">
      <c r="A16" s="1536" t="s">
        <v>106</v>
      </c>
      <c r="B16" s="1536"/>
      <c r="C16" s="1536"/>
      <c r="D16" s="1536"/>
      <c r="E16" s="1536"/>
      <c r="F16" s="1536"/>
      <c r="G16" s="1536"/>
      <c r="H16" s="1536"/>
      <c r="I16" s="1536"/>
      <c r="J16" s="1536"/>
      <c r="K16" s="1536"/>
      <c r="L16" s="1536"/>
      <c r="M16" s="1536"/>
      <c r="N16" s="1078">
        <v>3</v>
      </c>
    </row>
    <row r="17" spans="1:14" ht="19.5" thickBot="1">
      <c r="A17" s="1536" t="s">
        <v>35</v>
      </c>
      <c r="B17" s="1536"/>
      <c r="C17" s="1536"/>
      <c r="D17" s="1536"/>
      <c r="E17" s="1536"/>
      <c r="F17" s="1536"/>
      <c r="G17" s="1536"/>
      <c r="H17" s="1536"/>
      <c r="I17" s="1536"/>
      <c r="J17" s="1536"/>
      <c r="K17" s="1536"/>
      <c r="L17" s="1536"/>
      <c r="M17" s="1536"/>
      <c r="N17" s="1079">
        <v>4</v>
      </c>
    </row>
    <row r="18" spans="2:8" ht="18.75">
      <c r="B18" s="1081"/>
      <c r="C18" s="1081"/>
      <c r="D18" s="1082"/>
      <c r="E18" s="1081"/>
      <c r="F18" s="1081"/>
      <c r="G18" s="1082"/>
      <c r="H18" s="1081"/>
    </row>
    <row r="19" spans="2:8" ht="18.75">
      <c r="B19" s="1081"/>
      <c r="C19" s="1081"/>
      <c r="D19" s="1081"/>
      <c r="E19" s="1081"/>
      <c r="F19" s="1081"/>
      <c r="G19" s="1085"/>
      <c r="H19" s="1081"/>
    </row>
    <row r="20" spans="2:8" ht="18.75">
      <c r="B20" s="1081"/>
      <c r="C20" s="1081"/>
      <c r="D20" s="1081"/>
      <c r="E20" s="1081"/>
      <c r="F20" s="1081"/>
      <c r="G20" s="1085"/>
      <c r="H20" s="1081"/>
    </row>
    <row r="21" spans="2:8" ht="18.75">
      <c r="B21" s="1081"/>
      <c r="C21" s="1081"/>
      <c r="D21" s="1085"/>
      <c r="E21" s="1081"/>
      <c r="F21" s="1081"/>
      <c r="G21" s="1085"/>
      <c r="H21" s="1081"/>
    </row>
    <row r="22" spans="2:8" ht="18.75">
      <c r="B22" s="1081"/>
      <c r="C22" s="1081"/>
      <c r="D22" s="1081"/>
      <c r="E22" s="1081"/>
      <c r="F22" s="1081"/>
      <c r="G22" s="1085"/>
      <c r="H22" s="1081"/>
    </row>
    <row r="23" spans="2:8" ht="18.75">
      <c r="B23" s="1081"/>
      <c r="C23" s="1081"/>
      <c r="D23" s="1081"/>
      <c r="E23" s="1081"/>
      <c r="F23" s="1081"/>
      <c r="G23" s="1082"/>
      <c r="H23" s="1081"/>
    </row>
    <row r="24" spans="2:8" ht="18.75">
      <c r="B24" s="1081"/>
      <c r="C24" s="1081"/>
      <c r="D24" s="1085"/>
      <c r="E24" s="1081"/>
      <c r="F24" s="1081"/>
      <c r="G24" s="1085"/>
      <c r="H24" s="1081"/>
    </row>
    <row r="25" spans="2:8" ht="18.75">
      <c r="B25" s="1081"/>
      <c r="C25" s="1081"/>
      <c r="D25" s="1081"/>
      <c r="E25" s="1081"/>
      <c r="F25" s="1081"/>
      <c r="G25" s="1082"/>
      <c r="H25" s="1081"/>
    </row>
    <row r="26" spans="2:14" ht="18.75">
      <c r="B26" s="1086" t="s">
        <v>403</v>
      </c>
      <c r="C26" s="1087">
        <f>N5</f>
        <v>1</v>
      </c>
      <c r="D26" s="1087" t="e">
        <f>#REF!</f>
        <v>#REF!</v>
      </c>
      <c r="E26" s="1087" t="e">
        <f>#REF!</f>
        <v>#REF!</v>
      </c>
      <c r="F26" s="1087" t="e">
        <f>#REF!</f>
        <v>#REF!</v>
      </c>
      <c r="G26" s="1087" t="e">
        <f>#REF!</f>
        <v>#REF!</v>
      </c>
      <c r="H26" s="1087" t="e">
        <f>#REF!</f>
        <v>#REF!</v>
      </c>
      <c r="I26" s="1087" t="e">
        <f>#REF!</f>
        <v>#REF!</v>
      </c>
      <c r="J26" s="1087" t="e">
        <f>#REF!</f>
        <v>#REF!</v>
      </c>
      <c r="K26" s="1087" t="e">
        <f>#REF!</f>
        <v>#REF!</v>
      </c>
      <c r="L26" s="1087" t="e">
        <f>#REF!</f>
        <v>#REF!</v>
      </c>
      <c r="M26" s="1087" t="e">
        <f>#REF!</f>
        <v>#REF!</v>
      </c>
      <c r="N26" s="1088" t="e">
        <f>#REF!</f>
        <v>#REF!</v>
      </c>
    </row>
    <row r="27" spans="2:14" ht="18.75">
      <c r="B27" s="1086" t="s">
        <v>405</v>
      </c>
      <c r="C27" s="1087">
        <f aca="true" t="shared" si="2" ref="C27:N27">COUNTIF($C8:$C9,C26)</f>
        <v>1</v>
      </c>
      <c r="D27" s="1087">
        <f t="shared" si="2"/>
        <v>0</v>
      </c>
      <c r="E27" s="1087">
        <f t="shared" si="2"/>
        <v>0</v>
      </c>
      <c r="F27" s="1087">
        <f t="shared" si="2"/>
        <v>0</v>
      </c>
      <c r="G27" s="1087">
        <f t="shared" si="2"/>
        <v>0</v>
      </c>
      <c r="H27" s="1087">
        <f t="shared" si="2"/>
        <v>0</v>
      </c>
      <c r="I27" s="1087">
        <f t="shared" si="2"/>
        <v>0</v>
      </c>
      <c r="J27" s="1087">
        <f t="shared" si="2"/>
        <v>0</v>
      </c>
      <c r="K27" s="1087">
        <f t="shared" si="2"/>
        <v>0</v>
      </c>
      <c r="L27" s="1087">
        <f t="shared" si="2"/>
        <v>0</v>
      </c>
      <c r="M27" s="1087">
        <f t="shared" si="2"/>
        <v>0</v>
      </c>
      <c r="N27" s="1088">
        <f t="shared" si="2"/>
        <v>0</v>
      </c>
    </row>
    <row r="28" spans="2:14" ht="18.75">
      <c r="B28" s="1086" t="s">
        <v>406</v>
      </c>
      <c r="C28" s="1087">
        <f>COUNTIF($D8:$D10,C26)</f>
        <v>2</v>
      </c>
      <c r="D28" s="1087">
        <f>COUNTIF($D8:$D10,D26)</f>
        <v>0</v>
      </c>
      <c r="E28" s="1087">
        <f>COUNTIF($D8:$D10,E26)+1</f>
        <v>1</v>
      </c>
      <c r="F28" s="1087">
        <f>COUNTIF($D8:$D10,F26)</f>
        <v>0</v>
      </c>
      <c r="G28" s="1087">
        <f>COUNTIF($D8:$D10,G26)</f>
        <v>0</v>
      </c>
      <c r="H28" s="1087">
        <f>COUNTIF($D8:$D10,H26)+1</f>
        <v>1</v>
      </c>
      <c r="I28" s="1087">
        <f aca="true" t="shared" si="3" ref="I28:N28">COUNTIF($D8:$D10,I26)</f>
        <v>0</v>
      </c>
      <c r="J28" s="1087">
        <f t="shared" si="3"/>
        <v>0</v>
      </c>
      <c r="K28" s="1087">
        <f t="shared" si="3"/>
        <v>0</v>
      </c>
      <c r="L28" s="1087">
        <f t="shared" si="3"/>
        <v>0</v>
      </c>
      <c r="M28" s="1087">
        <f t="shared" si="3"/>
        <v>0</v>
      </c>
      <c r="N28" s="1088">
        <f t="shared" si="3"/>
        <v>0</v>
      </c>
    </row>
    <row r="29" spans="2:14" ht="18.75">
      <c r="B29" s="1086" t="s">
        <v>407</v>
      </c>
      <c r="C29" s="1087"/>
      <c r="D29" s="1089"/>
      <c r="E29" s="1089"/>
      <c r="F29" s="1087"/>
      <c r="G29" s="1088"/>
      <c r="H29" s="1087"/>
      <c r="I29" s="1086"/>
      <c r="J29" s="1086"/>
      <c r="K29" s="1086"/>
      <c r="L29" s="1086"/>
      <c r="M29" s="1086"/>
      <c r="N29" s="1090"/>
    </row>
    <row r="30" spans="2:14" ht="18.75">
      <c r="B30" s="1086"/>
      <c r="C30" s="1087"/>
      <c r="D30" s="1089"/>
      <c r="E30" s="1089"/>
      <c r="F30" s="1087"/>
      <c r="G30" s="1088"/>
      <c r="H30" s="1087"/>
      <c r="I30" s="1086"/>
      <c r="J30" s="1086"/>
      <c r="K30" s="1086"/>
      <c r="L30" s="1086"/>
      <c r="M30" s="1086"/>
      <c r="N30" s="1090"/>
    </row>
    <row r="31" spans="2:14" ht="18.75">
      <c r="B31" s="1086" t="s">
        <v>408</v>
      </c>
      <c r="C31" s="1087"/>
      <c r="D31" s="1089"/>
      <c r="E31" s="1089"/>
      <c r="F31" s="1087"/>
      <c r="G31" s="1088"/>
      <c r="H31" s="1087"/>
      <c r="I31" s="1086"/>
      <c r="J31" s="1086"/>
      <c r="K31" s="1086"/>
      <c r="L31" s="1086"/>
      <c r="M31" s="1086"/>
      <c r="N31" s="1090"/>
    </row>
    <row r="32" spans="2:14" ht="18.75">
      <c r="B32" s="1086" t="s">
        <v>405</v>
      </c>
      <c r="C32" s="1087">
        <f aca="true" t="shared" si="4" ref="C32:N32">COUNTIF($C11:$C14,C26)</f>
        <v>2</v>
      </c>
      <c r="D32" s="1087">
        <f t="shared" si="4"/>
        <v>0</v>
      </c>
      <c r="E32" s="1087">
        <f t="shared" si="4"/>
        <v>0</v>
      </c>
      <c r="F32" s="1087">
        <f t="shared" si="4"/>
        <v>0</v>
      </c>
      <c r="G32" s="1087">
        <f t="shared" si="4"/>
        <v>0</v>
      </c>
      <c r="H32" s="1087">
        <f t="shared" si="4"/>
        <v>0</v>
      </c>
      <c r="I32" s="1087">
        <f t="shared" si="4"/>
        <v>0</v>
      </c>
      <c r="J32" s="1087">
        <f t="shared" si="4"/>
        <v>0</v>
      </c>
      <c r="K32" s="1087">
        <f t="shared" si="4"/>
        <v>0</v>
      </c>
      <c r="L32" s="1087">
        <f t="shared" si="4"/>
        <v>0</v>
      </c>
      <c r="M32" s="1087">
        <f t="shared" si="4"/>
        <v>0</v>
      </c>
      <c r="N32" s="1088">
        <f t="shared" si="4"/>
        <v>0</v>
      </c>
    </row>
    <row r="33" spans="2:14" ht="18.75">
      <c r="B33" s="1086" t="s">
        <v>406</v>
      </c>
      <c r="C33" s="1087">
        <f aca="true" t="shared" si="5" ref="C33:N33">COUNTIF($D11:$D14,C26)</f>
        <v>2</v>
      </c>
      <c r="D33" s="1087">
        <f t="shared" si="5"/>
        <v>0</v>
      </c>
      <c r="E33" s="1087">
        <f t="shared" si="5"/>
        <v>0</v>
      </c>
      <c r="F33" s="1087">
        <f t="shared" si="5"/>
        <v>0</v>
      </c>
      <c r="G33" s="1087">
        <f t="shared" si="5"/>
        <v>0</v>
      </c>
      <c r="H33" s="1087">
        <f t="shared" si="5"/>
        <v>0</v>
      </c>
      <c r="I33" s="1087">
        <f t="shared" si="5"/>
        <v>0</v>
      </c>
      <c r="J33" s="1087">
        <f t="shared" si="5"/>
        <v>0</v>
      </c>
      <c r="K33" s="1087">
        <f t="shared" si="5"/>
        <v>0</v>
      </c>
      <c r="L33" s="1087">
        <f t="shared" si="5"/>
        <v>0</v>
      </c>
      <c r="M33" s="1087">
        <f t="shared" si="5"/>
        <v>0</v>
      </c>
      <c r="N33" s="1088">
        <f t="shared" si="5"/>
        <v>0</v>
      </c>
    </row>
    <row r="34" spans="2:14" ht="18.75">
      <c r="B34" s="1086" t="s">
        <v>407</v>
      </c>
      <c r="C34" s="1087"/>
      <c r="D34" s="1089"/>
      <c r="E34" s="1089"/>
      <c r="F34" s="1087">
        <v>1</v>
      </c>
      <c r="G34" s="1088"/>
      <c r="H34" s="1087"/>
      <c r="I34" s="1086"/>
      <c r="J34" s="1086"/>
      <c r="K34" s="1086"/>
      <c r="L34" s="1086"/>
      <c r="M34" s="1086"/>
      <c r="N34" s="1090"/>
    </row>
    <row r="35" spans="2:14" ht="18.75">
      <c r="B35" s="1086"/>
      <c r="C35" s="1087"/>
      <c r="D35" s="1089"/>
      <c r="E35" s="1089"/>
      <c r="F35" s="1087"/>
      <c r="G35" s="1088"/>
      <c r="H35" s="1087"/>
      <c r="I35" s="1086"/>
      <c r="J35" s="1086"/>
      <c r="K35" s="1086"/>
      <c r="L35" s="1086"/>
      <c r="M35" s="1086"/>
      <c r="N35" s="1090"/>
    </row>
    <row r="36" spans="2:14" ht="18.75">
      <c r="B36" s="1086" t="s">
        <v>409</v>
      </c>
      <c r="C36" s="1087"/>
      <c r="D36" s="1089"/>
      <c r="E36" s="1089"/>
      <c r="F36" s="1087"/>
      <c r="G36" s="1088"/>
      <c r="H36" s="1087"/>
      <c r="I36" s="1086"/>
      <c r="J36" s="1086"/>
      <c r="K36" s="1086"/>
      <c r="L36" s="1086"/>
      <c r="M36" s="1086"/>
      <c r="N36" s="1090"/>
    </row>
    <row r="37" spans="2:14" ht="18.75">
      <c r="B37" s="1086" t="s">
        <v>405</v>
      </c>
      <c r="C37" s="1087" t="e">
        <f>COUNTIF(#REF!,C26)</f>
        <v>#REF!</v>
      </c>
      <c r="D37" s="1087" t="e">
        <f>COUNTIF(#REF!,D26)</f>
        <v>#REF!</v>
      </c>
      <c r="E37" s="1087" t="e">
        <f>COUNTIF(#REF!,E26)</f>
        <v>#REF!</v>
      </c>
      <c r="F37" s="1087" t="e">
        <f>COUNTIF(#REF!,F26)</f>
        <v>#REF!</v>
      </c>
      <c r="G37" s="1087" t="e">
        <f>COUNTIF(#REF!,G26)</f>
        <v>#REF!</v>
      </c>
      <c r="H37" s="1087" t="e">
        <f>COUNTIF(#REF!,H26)</f>
        <v>#REF!</v>
      </c>
      <c r="I37" s="1087" t="e">
        <f>COUNTIF(#REF!,I26)</f>
        <v>#REF!</v>
      </c>
      <c r="J37" s="1087" t="e">
        <f>COUNTIF(#REF!,J26)</f>
        <v>#REF!</v>
      </c>
      <c r="K37" s="1087" t="e">
        <f>COUNTIF(#REF!,K26)</f>
        <v>#REF!</v>
      </c>
      <c r="L37" s="1087" t="e">
        <f>COUNTIF(#REF!,L26)</f>
        <v>#REF!</v>
      </c>
      <c r="M37" s="1087" t="e">
        <f>COUNTIF(#REF!,M26)</f>
        <v>#REF!</v>
      </c>
      <c r="N37" s="1088" t="e">
        <f>COUNTIF(#REF!,N26)</f>
        <v>#REF!</v>
      </c>
    </row>
    <row r="38" spans="2:14" ht="18.75">
      <c r="B38" s="1086" t="s">
        <v>406</v>
      </c>
      <c r="C38" s="1087" t="e">
        <f>COUNTIF(#REF!,C26)</f>
        <v>#REF!</v>
      </c>
      <c r="D38" s="1087" t="e">
        <f>COUNTIF(#REF!,D26)</f>
        <v>#REF!</v>
      </c>
      <c r="E38" s="1087" t="e">
        <f>COUNTIF(#REF!,E26)</f>
        <v>#REF!</v>
      </c>
      <c r="F38" s="1087" t="e">
        <f>COUNTIF(#REF!,F26)</f>
        <v>#REF!</v>
      </c>
      <c r="G38" s="1087" t="e">
        <f>COUNTIF(#REF!,G26)</f>
        <v>#REF!</v>
      </c>
      <c r="H38" s="1087" t="e">
        <f>COUNTIF(#REF!,H26)</f>
        <v>#REF!</v>
      </c>
      <c r="I38" s="1087" t="e">
        <f>COUNTIF(#REF!,I26)</f>
        <v>#REF!</v>
      </c>
      <c r="J38" s="1087" t="e">
        <f>COUNTIF(#REF!,J26)</f>
        <v>#REF!</v>
      </c>
      <c r="K38" s="1087" t="e">
        <f>COUNTIF(#REF!,K26)</f>
        <v>#REF!</v>
      </c>
      <c r="L38" s="1087" t="e">
        <f>COUNTIF(#REF!,L26)</f>
        <v>#REF!</v>
      </c>
      <c r="M38" s="1087" t="e">
        <f>COUNTIF(#REF!,M26)</f>
        <v>#REF!</v>
      </c>
      <c r="N38" s="1088" t="e">
        <f>COUNTIF(#REF!,N26)</f>
        <v>#REF!</v>
      </c>
    </row>
    <row r="39" spans="2:14" ht="18.75">
      <c r="B39" s="1086" t="s">
        <v>407</v>
      </c>
      <c r="C39" s="1087"/>
      <c r="D39" s="1089"/>
      <c r="E39" s="1089"/>
      <c r="F39" s="1087"/>
      <c r="G39" s="1088">
        <v>1</v>
      </c>
      <c r="H39" s="1087">
        <v>1</v>
      </c>
      <c r="I39" s="1086"/>
      <c r="J39" s="1086"/>
      <c r="K39" s="1086">
        <v>1</v>
      </c>
      <c r="L39" s="1086"/>
      <c r="M39" s="1086"/>
      <c r="N39" s="1090">
        <v>1</v>
      </c>
    </row>
    <row r="40" spans="2:14" ht="18.75">
      <c r="B40" s="1086"/>
      <c r="C40" s="1087"/>
      <c r="D40" s="1089"/>
      <c r="E40" s="1089"/>
      <c r="F40" s="1087"/>
      <c r="G40" s="1088"/>
      <c r="H40" s="1087"/>
      <c r="I40" s="1086"/>
      <c r="J40" s="1086"/>
      <c r="K40" s="1086"/>
      <c r="L40" s="1086"/>
      <c r="M40" s="1086"/>
      <c r="N40" s="1090"/>
    </row>
    <row r="41" spans="2:14" ht="18.75">
      <c r="B41" s="1086" t="s">
        <v>410</v>
      </c>
      <c r="C41" s="1087"/>
      <c r="D41" s="1089"/>
      <c r="E41" s="1089"/>
      <c r="F41" s="1087"/>
      <c r="G41" s="1088"/>
      <c r="H41" s="1087"/>
      <c r="I41" s="1086"/>
      <c r="J41" s="1086"/>
      <c r="K41" s="1086"/>
      <c r="L41" s="1086"/>
      <c r="M41" s="1086"/>
      <c r="N41" s="1090"/>
    </row>
    <row r="42" spans="2:14" ht="18.75">
      <c r="B42" s="1086" t="s">
        <v>405</v>
      </c>
      <c r="C42" s="1087"/>
      <c r="D42" s="1089"/>
      <c r="E42" s="1089"/>
      <c r="F42" s="1087"/>
      <c r="G42" s="1088"/>
      <c r="H42" s="1087"/>
      <c r="I42" s="1086"/>
      <c r="J42" s="1086"/>
      <c r="K42" s="1086"/>
      <c r="L42" s="1086"/>
      <c r="M42" s="1086"/>
      <c r="N42" s="1090"/>
    </row>
    <row r="43" spans="2:14" ht="18.75">
      <c r="B43" s="1086" t="s">
        <v>406</v>
      </c>
      <c r="C43" s="1087"/>
      <c r="D43" s="1089"/>
      <c r="E43" s="1089"/>
      <c r="F43" s="1087">
        <v>1</v>
      </c>
      <c r="G43" s="1088">
        <v>1</v>
      </c>
      <c r="H43" s="1087">
        <v>2</v>
      </c>
      <c r="I43" s="1086">
        <v>2</v>
      </c>
      <c r="J43" s="1086">
        <v>1</v>
      </c>
      <c r="K43" s="1086">
        <v>1</v>
      </c>
      <c r="L43" s="1086"/>
      <c r="M43" s="1086"/>
      <c r="N43" s="1090"/>
    </row>
    <row r="44" spans="2:14" ht="18.75">
      <c r="B44" s="1086" t="s">
        <v>407</v>
      </c>
      <c r="C44" s="1087"/>
      <c r="D44" s="1089"/>
      <c r="E44" s="1089"/>
      <c r="F44" s="1087"/>
      <c r="G44" s="1088"/>
      <c r="H44" s="1087"/>
      <c r="I44" s="1086"/>
      <c r="J44" s="1086"/>
      <c r="K44" s="1086"/>
      <c r="L44" s="1086"/>
      <c r="M44" s="1086"/>
      <c r="N44" s="1090"/>
    </row>
    <row r="45" spans="2:14" ht="18.75">
      <c r="B45" s="1086"/>
      <c r="C45" s="1087"/>
      <c r="D45" s="1089"/>
      <c r="E45" s="1089"/>
      <c r="F45" s="1087"/>
      <c r="G45" s="1088"/>
      <c r="H45" s="1087"/>
      <c r="I45" s="1086"/>
      <c r="J45" s="1086"/>
      <c r="K45" s="1086"/>
      <c r="L45" s="1086"/>
      <c r="M45" s="1086"/>
      <c r="N45" s="1090"/>
    </row>
    <row r="46" spans="2:14" ht="18.75">
      <c r="B46" s="1086" t="s">
        <v>411</v>
      </c>
      <c r="C46" s="1087"/>
      <c r="D46" s="1089"/>
      <c r="E46" s="1089"/>
      <c r="F46" s="1087"/>
      <c r="G46" s="1088"/>
      <c r="H46" s="1087"/>
      <c r="I46" s="1086"/>
      <c r="J46" s="1086"/>
      <c r="K46" s="1086"/>
      <c r="L46" s="1086"/>
      <c r="M46" s="1086"/>
      <c r="N46" s="1090"/>
    </row>
    <row r="47" spans="2:14" ht="18.75">
      <c r="B47" s="1086" t="s">
        <v>405</v>
      </c>
      <c r="C47" s="1087"/>
      <c r="D47" s="1087"/>
      <c r="E47" s="1087"/>
      <c r="F47" s="1087"/>
      <c r="G47" s="1087"/>
      <c r="H47" s="1087"/>
      <c r="I47" s="1087"/>
      <c r="J47" s="1087"/>
      <c r="K47" s="1087"/>
      <c r="L47" s="1087"/>
      <c r="M47" s="1087"/>
      <c r="N47" s="1088"/>
    </row>
    <row r="48" spans="2:14" ht="18.75">
      <c r="B48" s="1086" t="s">
        <v>406</v>
      </c>
      <c r="C48" s="1087"/>
      <c r="D48" s="1087"/>
      <c r="E48" s="1087"/>
      <c r="F48" s="1087"/>
      <c r="G48" s="1087"/>
      <c r="H48" s="1087"/>
      <c r="I48" s="1087">
        <v>2</v>
      </c>
      <c r="J48" s="1087"/>
      <c r="K48" s="1087"/>
      <c r="L48" s="1087"/>
      <c r="M48" s="1087"/>
      <c r="N48" s="1088"/>
    </row>
    <row r="49" spans="2:14" ht="18.75">
      <c r="B49" s="1086" t="s">
        <v>407</v>
      </c>
      <c r="C49" s="1087"/>
      <c r="D49" s="1089"/>
      <c r="E49" s="1089"/>
      <c r="F49" s="1087"/>
      <c r="G49" s="1088"/>
      <c r="H49" s="1087"/>
      <c r="I49" s="1086"/>
      <c r="J49" s="1086"/>
      <c r="K49" s="1086"/>
      <c r="L49" s="1086"/>
      <c r="M49" s="1086"/>
      <c r="N49" s="1090"/>
    </row>
    <row r="50" spans="2:14" ht="18.75">
      <c r="B50" s="1086"/>
      <c r="C50" s="1087"/>
      <c r="D50" s="1089"/>
      <c r="E50" s="1089"/>
      <c r="F50" s="1087"/>
      <c r="G50" s="1088"/>
      <c r="H50" s="1087"/>
      <c r="I50" s="1086"/>
      <c r="J50" s="1086"/>
      <c r="K50" s="1086"/>
      <c r="L50" s="1086"/>
      <c r="M50" s="1086"/>
      <c r="N50" s="1090"/>
    </row>
    <row r="51" spans="2:14" ht="18.75">
      <c r="B51" s="1086" t="s">
        <v>414</v>
      </c>
      <c r="C51" s="1087"/>
      <c r="D51" s="1089"/>
      <c r="E51" s="1089"/>
      <c r="F51" s="1087"/>
      <c r="G51" s="1088"/>
      <c r="H51" s="1087"/>
      <c r="I51" s="1086"/>
      <c r="J51" s="1086"/>
      <c r="K51" s="1086"/>
      <c r="L51" s="1086"/>
      <c r="M51" s="1086"/>
      <c r="N51" s="1090"/>
    </row>
    <row r="52" spans="2:14" ht="18.75">
      <c r="B52" s="1086" t="s">
        <v>405</v>
      </c>
      <c r="C52" s="1087" t="e">
        <f>COUNTIF(#REF!,C26)</f>
        <v>#REF!</v>
      </c>
      <c r="D52" s="1087" t="e">
        <f>COUNTIF(#REF!,D26)</f>
        <v>#REF!</v>
      </c>
      <c r="E52" s="1087" t="e">
        <f>COUNTIF(#REF!,E26)</f>
        <v>#REF!</v>
      </c>
      <c r="F52" s="1087" t="e">
        <f>COUNTIF(#REF!,F26)</f>
        <v>#REF!</v>
      </c>
      <c r="G52" s="1087" t="e">
        <f>COUNTIF(#REF!,G26)</f>
        <v>#REF!</v>
      </c>
      <c r="H52" s="1087" t="e">
        <f>COUNTIF(#REF!,H26)</f>
        <v>#REF!</v>
      </c>
      <c r="I52" s="1087" t="e">
        <f>COUNTIF(#REF!,I26)</f>
        <v>#REF!</v>
      </c>
      <c r="J52" s="1087" t="e">
        <f>COUNTIF(#REF!,J26)</f>
        <v>#REF!</v>
      </c>
      <c r="K52" s="1087" t="e">
        <f>COUNTIF(#REF!,K26)</f>
        <v>#REF!</v>
      </c>
      <c r="L52" s="1087" t="e">
        <f>COUNTIF(#REF!,L26)</f>
        <v>#REF!</v>
      </c>
      <c r="M52" s="1087" t="e">
        <f>COUNTIF(#REF!,M26)</f>
        <v>#REF!</v>
      </c>
      <c r="N52" s="1088" t="e">
        <f>COUNTIF(#REF!,N26)</f>
        <v>#REF!</v>
      </c>
    </row>
    <row r="53" spans="2:14" ht="18.75">
      <c r="B53" s="1086" t="s">
        <v>406</v>
      </c>
      <c r="C53" s="1087" t="e">
        <f>COUNTIF(#REF!,C26)</f>
        <v>#REF!</v>
      </c>
      <c r="D53" s="1087" t="e">
        <f>COUNTIF(#REF!,D26)</f>
        <v>#REF!</v>
      </c>
      <c r="E53" s="1087" t="e">
        <f>COUNTIF(#REF!,E26)</f>
        <v>#REF!</v>
      </c>
      <c r="F53" s="1087" t="e">
        <f>COUNTIF(#REF!,F26)</f>
        <v>#REF!</v>
      </c>
      <c r="G53" s="1087" t="e">
        <f>COUNTIF(#REF!,G26)</f>
        <v>#REF!</v>
      </c>
      <c r="H53" s="1087" t="e">
        <f>COUNTIF(#REF!,H26)</f>
        <v>#REF!</v>
      </c>
      <c r="I53" s="1087" t="e">
        <f>COUNTIF(#REF!,I26)</f>
        <v>#REF!</v>
      </c>
      <c r="J53" s="1087" t="e">
        <f>COUNTIF(#REF!,J26)+2</f>
        <v>#REF!</v>
      </c>
      <c r="K53" s="1087" t="e">
        <f>COUNTIF(#REF!,K26)+1</f>
        <v>#REF!</v>
      </c>
      <c r="L53" s="1087" t="e">
        <f>COUNTIF(#REF!,L26)+2</f>
        <v>#REF!</v>
      </c>
      <c r="M53" s="1087" t="e">
        <f>COUNTIF(#REF!,M26)+1</f>
        <v>#REF!</v>
      </c>
      <c r="N53" s="1088" t="e">
        <f>COUNTIF(#REF!,N26)+1</f>
        <v>#REF!</v>
      </c>
    </row>
    <row r="54" spans="2:14" ht="18.75">
      <c r="B54" s="1086" t="s">
        <v>407</v>
      </c>
      <c r="C54" s="1087"/>
      <c r="D54" s="1089"/>
      <c r="E54" s="1089"/>
      <c r="F54" s="1087"/>
      <c r="G54" s="1088"/>
      <c r="H54" s="1087"/>
      <c r="I54" s="1086"/>
      <c r="J54" s="1086"/>
      <c r="K54" s="1086"/>
      <c r="L54" s="1086"/>
      <c r="M54" s="1086">
        <v>1</v>
      </c>
      <c r="N54" s="1090"/>
    </row>
    <row r="55" spans="2:14" ht="18.75">
      <c r="B55" s="1086" t="s">
        <v>412</v>
      </c>
      <c r="C55" s="1087"/>
      <c r="D55" s="1089"/>
      <c r="E55" s="1089"/>
      <c r="F55" s="1087"/>
      <c r="G55" s="1088"/>
      <c r="H55" s="1087">
        <v>1</v>
      </c>
      <c r="I55" s="1086"/>
      <c r="J55" s="1086"/>
      <c r="K55" s="1086">
        <v>1</v>
      </c>
      <c r="L55" s="1086"/>
      <c r="M55" s="1086"/>
      <c r="N55" s="1090">
        <v>1</v>
      </c>
    </row>
    <row r="56" spans="2:14" ht="18.75">
      <c r="B56" s="1086"/>
      <c r="C56" s="1087"/>
      <c r="D56" s="1089"/>
      <c r="E56" s="1089"/>
      <c r="F56" s="1087"/>
      <c r="G56" s="1088"/>
      <c r="H56" s="1087"/>
      <c r="I56" s="1086"/>
      <c r="J56" s="1086"/>
      <c r="K56" s="1086"/>
      <c r="L56" s="1086"/>
      <c r="M56" s="1086"/>
      <c r="N56" s="1090"/>
    </row>
    <row r="57" spans="2:14" ht="18.75">
      <c r="B57" s="1086" t="s">
        <v>413</v>
      </c>
      <c r="C57" s="1087"/>
      <c r="D57" s="1089"/>
      <c r="E57" s="1089"/>
      <c r="F57" s="1087"/>
      <c r="G57" s="1088"/>
      <c r="H57" s="1087"/>
      <c r="I57" s="1086"/>
      <c r="J57" s="1086"/>
      <c r="K57" s="1086"/>
      <c r="L57" s="1086"/>
      <c r="M57" s="1086"/>
      <c r="N57" s="1090"/>
    </row>
    <row r="58" spans="2:14" ht="18.75">
      <c r="B58" s="1086" t="s">
        <v>405</v>
      </c>
      <c r="C58" s="1087" t="e">
        <f aca="true" t="shared" si="6" ref="C58:N58">C27+C32+C37+C42+C47+C52</f>
        <v>#REF!</v>
      </c>
      <c r="D58" s="1087" t="e">
        <f t="shared" si="6"/>
        <v>#REF!</v>
      </c>
      <c r="E58" s="1087" t="e">
        <f t="shared" si="6"/>
        <v>#REF!</v>
      </c>
      <c r="F58" s="1087" t="e">
        <f t="shared" si="6"/>
        <v>#REF!</v>
      </c>
      <c r="G58" s="1087" t="e">
        <f t="shared" si="6"/>
        <v>#REF!</v>
      </c>
      <c r="H58" s="1087" t="e">
        <f t="shared" si="6"/>
        <v>#REF!</v>
      </c>
      <c r="I58" s="1087" t="e">
        <f t="shared" si="6"/>
        <v>#REF!</v>
      </c>
      <c r="J58" s="1087" t="e">
        <f t="shared" si="6"/>
        <v>#REF!</v>
      </c>
      <c r="K58" s="1087" t="e">
        <f t="shared" si="6"/>
        <v>#REF!</v>
      </c>
      <c r="L58" s="1087" t="e">
        <f t="shared" si="6"/>
        <v>#REF!</v>
      </c>
      <c r="M58" s="1087" t="e">
        <f t="shared" si="6"/>
        <v>#REF!</v>
      </c>
      <c r="N58" s="1088" t="e">
        <f t="shared" si="6"/>
        <v>#REF!</v>
      </c>
    </row>
    <row r="59" spans="2:14" ht="18.75">
      <c r="B59" s="1086" t="s">
        <v>406</v>
      </c>
      <c r="C59" s="1087" t="e">
        <f aca="true" t="shared" si="7" ref="C59:N59">C28+C33+C38+C43+C48+C55+C53</f>
        <v>#REF!</v>
      </c>
      <c r="D59" s="1087" t="e">
        <f t="shared" si="7"/>
        <v>#REF!</v>
      </c>
      <c r="E59" s="1087" t="e">
        <f t="shared" si="7"/>
        <v>#REF!</v>
      </c>
      <c r="F59" s="1087" t="e">
        <f t="shared" si="7"/>
        <v>#REF!</v>
      </c>
      <c r="G59" s="1087" t="e">
        <f t="shared" si="7"/>
        <v>#REF!</v>
      </c>
      <c r="H59" s="1087" t="e">
        <f t="shared" si="7"/>
        <v>#REF!</v>
      </c>
      <c r="I59" s="1087" t="e">
        <f t="shared" si="7"/>
        <v>#REF!</v>
      </c>
      <c r="J59" s="1087" t="e">
        <f t="shared" si="7"/>
        <v>#REF!</v>
      </c>
      <c r="K59" s="1087" t="e">
        <f t="shared" si="7"/>
        <v>#REF!</v>
      </c>
      <c r="L59" s="1087" t="e">
        <f t="shared" si="7"/>
        <v>#REF!</v>
      </c>
      <c r="M59" s="1087" t="e">
        <f t="shared" si="7"/>
        <v>#REF!</v>
      </c>
      <c r="N59" s="1088" t="e">
        <f t="shared" si="7"/>
        <v>#REF!</v>
      </c>
    </row>
    <row r="60" spans="2:14" ht="18.75">
      <c r="B60" s="1086" t="s">
        <v>407</v>
      </c>
      <c r="C60" s="1087">
        <f aca="true" t="shared" si="8" ref="C60:N60">C34+C39+C54</f>
        <v>0</v>
      </c>
      <c r="D60" s="1087">
        <f t="shared" si="8"/>
        <v>0</v>
      </c>
      <c r="E60" s="1087">
        <f t="shared" si="8"/>
        <v>0</v>
      </c>
      <c r="F60" s="1087">
        <f t="shared" si="8"/>
        <v>1</v>
      </c>
      <c r="G60" s="1087">
        <f t="shared" si="8"/>
        <v>1</v>
      </c>
      <c r="H60" s="1087">
        <f t="shared" si="8"/>
        <v>1</v>
      </c>
      <c r="I60" s="1087">
        <f t="shared" si="8"/>
        <v>0</v>
      </c>
      <c r="J60" s="1087">
        <f t="shared" si="8"/>
        <v>0</v>
      </c>
      <c r="K60" s="1087">
        <f t="shared" si="8"/>
        <v>1</v>
      </c>
      <c r="L60" s="1087">
        <f t="shared" si="8"/>
        <v>0</v>
      </c>
      <c r="M60" s="1087">
        <f t="shared" si="8"/>
        <v>1</v>
      </c>
      <c r="N60" s="1088">
        <f t="shared" si="8"/>
        <v>1</v>
      </c>
    </row>
  </sheetData>
  <sheetProtection/>
  <mergeCells count="21">
    <mergeCell ref="A1:N1"/>
    <mergeCell ref="H3:H7"/>
    <mergeCell ref="I3:L3"/>
    <mergeCell ref="M3:M7"/>
    <mergeCell ref="L4:L7"/>
    <mergeCell ref="C4:C7"/>
    <mergeCell ref="A2:A7"/>
    <mergeCell ref="G2:G7"/>
    <mergeCell ref="K4:K7"/>
    <mergeCell ref="A17:M17"/>
    <mergeCell ref="F2:F7"/>
    <mergeCell ref="A16:M16"/>
    <mergeCell ref="D4:D7"/>
    <mergeCell ref="I4:I7"/>
    <mergeCell ref="C2:D3"/>
    <mergeCell ref="B2:B7"/>
    <mergeCell ref="J4:J7"/>
    <mergeCell ref="E2:E7"/>
    <mergeCell ref="H2:M2"/>
    <mergeCell ref="A15:M15"/>
    <mergeCell ref="O2:O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view="pageBreakPreview" zoomScale="80" zoomScaleNormal="66" zoomScaleSheetLayoutView="80" zoomScalePageLayoutView="0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B7"/>
    </sheetView>
  </sheetViews>
  <sheetFormatPr defaultColWidth="9.140625" defaultRowHeight="15"/>
  <cols>
    <col min="1" max="1" width="10.7109375" style="1080" customWidth="1"/>
    <col min="2" max="2" width="58.421875" style="1083" customWidth="1"/>
    <col min="3" max="3" width="5.57421875" style="1083" customWidth="1"/>
    <col min="4" max="4" width="11.7109375" style="1083" customWidth="1"/>
    <col min="5" max="5" width="5.8515625" style="1083" customWidth="1"/>
    <col min="6" max="6" width="4.57421875" style="1083" customWidth="1"/>
    <col min="7" max="7" width="11.140625" style="1083" customWidth="1"/>
    <col min="8" max="10" width="10.00390625" style="1083" customWidth="1"/>
    <col min="11" max="11" width="15.421875" style="1083" bestFit="1" customWidth="1"/>
    <col min="12" max="12" width="10.00390625" style="1083" customWidth="1"/>
    <col min="13" max="13" width="10.421875" style="1083" customWidth="1"/>
    <col min="14" max="14" width="5.7109375" style="1083" customWidth="1"/>
    <col min="15" max="15" width="18.421875" style="1014" customWidth="1"/>
    <col min="16" max="16384" width="9.140625" style="56" customWidth="1"/>
  </cols>
  <sheetData>
    <row r="1" spans="1:14" ht="19.5" thickBot="1">
      <c r="A1" s="1501" t="s">
        <v>424</v>
      </c>
      <c r="B1" s="1502"/>
      <c r="C1" s="1502"/>
      <c r="D1" s="1502"/>
      <c r="E1" s="1502"/>
      <c r="F1" s="1502"/>
      <c r="G1" s="1502"/>
      <c r="H1" s="1502"/>
      <c r="I1" s="1502"/>
      <c r="J1" s="1502"/>
      <c r="K1" s="1502"/>
      <c r="L1" s="1502"/>
      <c r="M1" s="1502"/>
      <c r="N1" s="1502"/>
    </row>
    <row r="2" spans="1:15" ht="15.75" customHeight="1">
      <c r="A2" s="1554" t="s">
        <v>4</v>
      </c>
      <c r="B2" s="1527" t="s">
        <v>5</v>
      </c>
      <c r="C2" s="1541" t="s">
        <v>355</v>
      </c>
      <c r="D2" s="1542"/>
      <c r="E2" s="1533" t="s">
        <v>80</v>
      </c>
      <c r="F2" s="1538" t="s">
        <v>148</v>
      </c>
      <c r="G2" s="1557" t="s">
        <v>81</v>
      </c>
      <c r="H2" s="1534" t="s">
        <v>82</v>
      </c>
      <c r="I2" s="1535"/>
      <c r="J2" s="1535"/>
      <c r="K2" s="1535"/>
      <c r="L2" s="1535"/>
      <c r="M2" s="1535"/>
      <c r="N2" s="1561"/>
      <c r="O2" s="1537" t="s">
        <v>422</v>
      </c>
    </row>
    <row r="3" spans="1:15" ht="19.5" thickBot="1">
      <c r="A3" s="1555"/>
      <c r="B3" s="1528"/>
      <c r="C3" s="1543"/>
      <c r="D3" s="1544"/>
      <c r="E3" s="1531"/>
      <c r="F3" s="1539"/>
      <c r="G3" s="1558"/>
      <c r="H3" s="1545" t="s">
        <v>6</v>
      </c>
      <c r="I3" s="1548" t="s">
        <v>7</v>
      </c>
      <c r="J3" s="1549"/>
      <c r="K3" s="1549"/>
      <c r="L3" s="1550"/>
      <c r="M3" s="1551" t="s">
        <v>84</v>
      </c>
      <c r="N3" s="1110"/>
      <c r="O3" s="1537"/>
    </row>
    <row r="4" spans="1:15" ht="18.75">
      <c r="A4" s="1555"/>
      <c r="B4" s="1528"/>
      <c r="C4" s="1545" t="s">
        <v>85</v>
      </c>
      <c r="D4" s="1530" t="s">
        <v>86</v>
      </c>
      <c r="E4" s="1531"/>
      <c r="F4" s="1539"/>
      <c r="G4" s="1558"/>
      <c r="H4" s="1546"/>
      <c r="I4" s="1530" t="s">
        <v>8</v>
      </c>
      <c r="J4" s="1530" t="s">
        <v>9</v>
      </c>
      <c r="K4" s="1530" t="s">
        <v>10</v>
      </c>
      <c r="L4" s="1530" t="s">
        <v>11</v>
      </c>
      <c r="M4" s="1552"/>
      <c r="N4" s="1563"/>
      <c r="O4" s="1537"/>
    </row>
    <row r="5" spans="1:15" ht="19.5" thickBot="1">
      <c r="A5" s="1555"/>
      <c r="B5" s="1528"/>
      <c r="C5" s="1546"/>
      <c r="D5" s="1531"/>
      <c r="E5" s="1531"/>
      <c r="F5" s="1539"/>
      <c r="G5" s="1558"/>
      <c r="H5" s="1546"/>
      <c r="I5" s="1531"/>
      <c r="J5" s="1531"/>
      <c r="K5" s="1531"/>
      <c r="L5" s="1531"/>
      <c r="M5" s="1552"/>
      <c r="N5" s="1111" t="s">
        <v>356</v>
      </c>
      <c r="O5" s="1537"/>
    </row>
    <row r="6" spans="1:15" ht="18.75">
      <c r="A6" s="1555"/>
      <c r="B6" s="1528"/>
      <c r="C6" s="1546"/>
      <c r="D6" s="1531"/>
      <c r="E6" s="1531"/>
      <c r="F6" s="1539"/>
      <c r="G6" s="1558"/>
      <c r="H6" s="1546"/>
      <c r="I6" s="1531"/>
      <c r="J6" s="1531"/>
      <c r="K6" s="1531"/>
      <c r="L6" s="1531"/>
      <c r="M6" s="1552"/>
      <c r="N6" s="1562"/>
      <c r="O6" s="1537"/>
    </row>
    <row r="7" spans="1:15" ht="19.5" thickBot="1">
      <c r="A7" s="1556"/>
      <c r="B7" s="1529"/>
      <c r="C7" s="1547"/>
      <c r="D7" s="1532"/>
      <c r="E7" s="1532"/>
      <c r="F7" s="1540"/>
      <c r="G7" s="1558"/>
      <c r="H7" s="1546"/>
      <c r="I7" s="1531"/>
      <c r="J7" s="1531"/>
      <c r="K7" s="1531"/>
      <c r="L7" s="1531"/>
      <c r="M7" s="1552"/>
      <c r="N7" s="1125">
        <v>9</v>
      </c>
      <c r="O7" s="1537"/>
    </row>
    <row r="8" spans="1:15" s="363" customFormat="1" ht="18.75">
      <c r="A8" s="1041" t="s">
        <v>146</v>
      </c>
      <c r="B8" s="1112" t="s">
        <v>89</v>
      </c>
      <c r="C8" s="1043"/>
      <c r="D8" s="1113"/>
      <c r="E8" s="1114"/>
      <c r="F8" s="1115"/>
      <c r="G8" s="1126">
        <v>1.5</v>
      </c>
      <c r="H8" s="1127">
        <f aca="true" t="shared" si="0" ref="H8:H13">G8*30</f>
        <v>45</v>
      </c>
      <c r="I8" s="1127">
        <f>J8+L8</f>
        <v>18</v>
      </c>
      <c r="J8" s="1127"/>
      <c r="K8" s="1127"/>
      <c r="L8" s="1127">
        <v>18</v>
      </c>
      <c r="M8" s="1127">
        <f aca="true" t="shared" si="1" ref="M8:M13">H8-I8</f>
        <v>27</v>
      </c>
      <c r="N8" s="1128">
        <f aca="true" t="shared" si="2" ref="N8:N13">ROUND(I8/$N$7,0)</f>
        <v>2</v>
      </c>
      <c r="O8" s="1031"/>
    </row>
    <row r="9" spans="1:15" s="357" customFormat="1" ht="18.75">
      <c r="A9" s="1041" t="s">
        <v>150</v>
      </c>
      <c r="B9" s="1042" t="s">
        <v>2</v>
      </c>
      <c r="C9" s="1043"/>
      <c r="D9" s="1045"/>
      <c r="E9" s="1045"/>
      <c r="F9" s="1046"/>
      <c r="G9" s="1129">
        <v>2</v>
      </c>
      <c r="H9" s="1127">
        <f t="shared" si="0"/>
        <v>60</v>
      </c>
      <c r="I9" s="1052">
        <v>36</v>
      </c>
      <c r="J9" s="1127"/>
      <c r="K9" s="1127"/>
      <c r="L9" s="1127">
        <v>36</v>
      </c>
      <c r="M9" s="1052">
        <f t="shared" si="1"/>
        <v>24</v>
      </c>
      <c r="N9" s="1128">
        <f t="shared" si="2"/>
        <v>4</v>
      </c>
      <c r="O9" s="1031"/>
    </row>
    <row r="10" spans="1:15" ht="18.75">
      <c r="A10" s="1055" t="s">
        <v>161</v>
      </c>
      <c r="B10" s="1056" t="s">
        <v>72</v>
      </c>
      <c r="C10" s="1057" t="s">
        <v>356</v>
      </c>
      <c r="D10" s="957"/>
      <c r="E10" s="957"/>
      <c r="F10" s="1058"/>
      <c r="G10" s="1130">
        <v>1.5</v>
      </c>
      <c r="H10" s="955">
        <f t="shared" si="0"/>
        <v>45</v>
      </c>
      <c r="I10" s="1060">
        <f>J10+K10+L10</f>
        <v>27</v>
      </c>
      <c r="J10" s="955">
        <v>9</v>
      </c>
      <c r="K10" s="957">
        <v>18</v>
      </c>
      <c r="L10" s="957"/>
      <c r="M10" s="1127">
        <f t="shared" si="1"/>
        <v>18</v>
      </c>
      <c r="N10" s="1128">
        <f t="shared" si="2"/>
        <v>3</v>
      </c>
      <c r="O10" s="1062"/>
    </row>
    <row r="11" spans="1:15" ht="18.75">
      <c r="A11" s="1055" t="s">
        <v>163</v>
      </c>
      <c r="B11" s="1056" t="s">
        <v>18</v>
      </c>
      <c r="C11" s="1118"/>
      <c r="D11" s="957"/>
      <c r="E11" s="957"/>
      <c r="F11" s="1058"/>
      <c r="G11" s="1130">
        <v>2</v>
      </c>
      <c r="H11" s="955">
        <f t="shared" si="0"/>
        <v>60</v>
      </c>
      <c r="I11" s="1060">
        <f>J11+K11+L11</f>
        <v>27</v>
      </c>
      <c r="J11" s="955">
        <v>18</v>
      </c>
      <c r="K11" s="1119"/>
      <c r="L11" s="957">
        <v>9</v>
      </c>
      <c r="M11" s="1127">
        <f t="shared" si="1"/>
        <v>33</v>
      </c>
      <c r="N11" s="1128">
        <f t="shared" si="2"/>
        <v>3</v>
      </c>
      <c r="O11" s="1062"/>
    </row>
    <row r="12" spans="1:15" ht="37.5">
      <c r="A12" s="1055" t="s">
        <v>169</v>
      </c>
      <c r="B12" s="1056" t="s">
        <v>94</v>
      </c>
      <c r="C12" s="1057" t="s">
        <v>356</v>
      </c>
      <c r="D12" s="953"/>
      <c r="E12" s="953"/>
      <c r="F12" s="1058"/>
      <c r="G12" s="1129">
        <v>4.5</v>
      </c>
      <c r="H12" s="955">
        <f t="shared" si="0"/>
        <v>135</v>
      </c>
      <c r="I12" s="1060">
        <f>J12+K12+L12</f>
        <v>63</v>
      </c>
      <c r="J12" s="955">
        <v>27</v>
      </c>
      <c r="K12" s="957"/>
      <c r="L12" s="957">
        <v>36</v>
      </c>
      <c r="M12" s="1127">
        <f t="shared" si="1"/>
        <v>72</v>
      </c>
      <c r="N12" s="1128">
        <f t="shared" si="2"/>
        <v>7</v>
      </c>
      <c r="O12" s="1062"/>
    </row>
    <row r="13" spans="1:15" ht="16.5" customHeight="1" thickBot="1">
      <c r="A13" s="1032" t="s">
        <v>170</v>
      </c>
      <c r="B13" s="1120" t="s">
        <v>23</v>
      </c>
      <c r="C13" s="1118" t="s">
        <v>356</v>
      </c>
      <c r="D13" s="953"/>
      <c r="E13" s="953"/>
      <c r="F13" s="1058"/>
      <c r="G13" s="1131">
        <v>5</v>
      </c>
      <c r="H13" s="1121">
        <f t="shared" si="0"/>
        <v>150</v>
      </c>
      <c r="I13" s="1132">
        <f>J13+K13+L13</f>
        <v>63</v>
      </c>
      <c r="J13" s="1121">
        <v>36</v>
      </c>
      <c r="K13" s="1122"/>
      <c r="L13" s="1123">
        <v>27</v>
      </c>
      <c r="M13" s="1133">
        <f t="shared" si="1"/>
        <v>87</v>
      </c>
      <c r="N13" s="1128">
        <f t="shared" si="2"/>
        <v>7</v>
      </c>
      <c r="O13" s="1062"/>
    </row>
    <row r="14" spans="1:14" ht="16.5" customHeight="1" thickBot="1">
      <c r="A14" s="1536" t="s">
        <v>421</v>
      </c>
      <c r="B14" s="1536"/>
      <c r="C14" s="1536"/>
      <c r="D14" s="1536"/>
      <c r="E14" s="1536"/>
      <c r="F14" s="1536"/>
      <c r="G14" s="1560"/>
      <c r="H14" s="1560"/>
      <c r="I14" s="1560"/>
      <c r="J14" s="1560"/>
      <c r="K14" s="1560"/>
      <c r="L14" s="1560"/>
      <c r="M14" s="1560"/>
      <c r="N14" s="1077">
        <f>SUM(N8:N13)</f>
        <v>26</v>
      </c>
    </row>
    <row r="15" spans="1:14" ht="19.5" thickBot="1">
      <c r="A15" s="1536" t="s">
        <v>106</v>
      </c>
      <c r="B15" s="1536"/>
      <c r="C15" s="1536"/>
      <c r="D15" s="1536"/>
      <c r="E15" s="1536"/>
      <c r="F15" s="1536"/>
      <c r="G15" s="1536"/>
      <c r="H15" s="1536"/>
      <c r="I15" s="1536"/>
      <c r="J15" s="1536"/>
      <c r="K15" s="1536"/>
      <c r="L15" s="1536"/>
      <c r="M15" s="1536"/>
      <c r="N15" s="1078">
        <v>3</v>
      </c>
    </row>
    <row r="16" spans="1:14" ht="19.5" thickBot="1">
      <c r="A16" s="1536" t="s">
        <v>35</v>
      </c>
      <c r="B16" s="1536"/>
      <c r="C16" s="1536"/>
      <c r="D16" s="1536"/>
      <c r="E16" s="1536"/>
      <c r="F16" s="1536"/>
      <c r="G16" s="1536"/>
      <c r="H16" s="1536"/>
      <c r="I16" s="1536"/>
      <c r="J16" s="1536"/>
      <c r="K16" s="1536"/>
      <c r="L16" s="1536"/>
      <c r="M16" s="1536"/>
      <c r="N16" s="1079">
        <v>0</v>
      </c>
    </row>
    <row r="17" spans="2:8" ht="18.75">
      <c r="B17" s="1081"/>
      <c r="C17" s="1081"/>
      <c r="D17" s="1082"/>
      <c r="E17" s="1081"/>
      <c r="F17" s="1081"/>
      <c r="G17" s="1082"/>
      <c r="H17" s="1081"/>
    </row>
    <row r="18" spans="2:8" ht="18.75">
      <c r="B18" s="1081"/>
      <c r="C18" s="1081"/>
      <c r="D18" s="1081"/>
      <c r="E18" s="1081"/>
      <c r="F18" s="1081"/>
      <c r="G18" s="1085"/>
      <c r="H18" s="1081"/>
    </row>
    <row r="19" spans="2:8" ht="18.75">
      <c r="B19" s="1081"/>
      <c r="C19" s="1081"/>
      <c r="D19" s="1081"/>
      <c r="E19" s="1081"/>
      <c r="F19" s="1081"/>
      <c r="G19" s="1085"/>
      <c r="H19" s="1081"/>
    </row>
    <row r="20" spans="2:8" ht="18.75">
      <c r="B20" s="1081"/>
      <c r="C20" s="1081"/>
      <c r="D20" s="1085"/>
      <c r="E20" s="1081"/>
      <c r="F20" s="1081"/>
      <c r="G20" s="1085"/>
      <c r="H20" s="1081"/>
    </row>
    <row r="21" spans="2:8" ht="18.75">
      <c r="B21" s="1081"/>
      <c r="C21" s="1081"/>
      <c r="D21" s="1081"/>
      <c r="E21" s="1081"/>
      <c r="F21" s="1081"/>
      <c r="G21" s="1085"/>
      <c r="H21" s="1081"/>
    </row>
    <row r="22" spans="2:8" ht="18.75">
      <c r="B22" s="1081"/>
      <c r="C22" s="1081"/>
      <c r="D22" s="1081"/>
      <c r="E22" s="1081"/>
      <c r="F22" s="1081"/>
      <c r="G22" s="1082"/>
      <c r="H22" s="1081"/>
    </row>
    <row r="23" spans="2:8" ht="18.75">
      <c r="B23" s="1081"/>
      <c r="C23" s="1081"/>
      <c r="D23" s="1085"/>
      <c r="E23" s="1081"/>
      <c r="F23" s="1081"/>
      <c r="G23" s="1085"/>
      <c r="H23" s="1081"/>
    </row>
    <row r="24" spans="2:8" ht="18.75">
      <c r="B24" s="1081"/>
      <c r="C24" s="1081"/>
      <c r="D24" s="1081"/>
      <c r="E24" s="1081"/>
      <c r="F24" s="1081"/>
      <c r="G24" s="1082"/>
      <c r="H24" s="1081"/>
    </row>
    <row r="25" spans="2:14" ht="18.75">
      <c r="B25" s="1086" t="s">
        <v>403</v>
      </c>
      <c r="C25" s="1087" t="e">
        <f>#REF!</f>
        <v>#REF!</v>
      </c>
      <c r="D25" s="1087" t="str">
        <f>N5</f>
        <v>2а</v>
      </c>
      <c r="E25" s="1087" t="e">
        <f>#REF!</f>
        <v>#REF!</v>
      </c>
      <c r="F25" s="1087" t="e">
        <f>#REF!</f>
        <v>#REF!</v>
      </c>
      <c r="G25" s="1087" t="e">
        <f>#REF!</f>
        <v>#REF!</v>
      </c>
      <c r="H25" s="1087" t="e">
        <f>#REF!</f>
        <v>#REF!</v>
      </c>
      <c r="I25" s="1087" t="e">
        <f>#REF!</f>
        <v>#REF!</v>
      </c>
      <c r="J25" s="1087" t="e">
        <f>#REF!</f>
        <v>#REF!</v>
      </c>
      <c r="K25" s="1087" t="e">
        <f>#REF!</f>
        <v>#REF!</v>
      </c>
      <c r="L25" s="1087" t="e">
        <f>#REF!</f>
        <v>#REF!</v>
      </c>
      <c r="M25" s="1087" t="e">
        <f>#REF!</f>
        <v>#REF!</v>
      </c>
      <c r="N25" s="1124" t="s">
        <v>404</v>
      </c>
    </row>
    <row r="26" spans="2:14" ht="18.75">
      <c r="B26" s="1086" t="s">
        <v>405</v>
      </c>
      <c r="C26" s="1087">
        <f aca="true" t="shared" si="3" ref="C26:M26">COUNTIF($C8:$C8,C25)</f>
        <v>0</v>
      </c>
      <c r="D26" s="1087">
        <f t="shared" si="3"/>
        <v>0</v>
      </c>
      <c r="E26" s="1087">
        <f t="shared" si="3"/>
        <v>0</v>
      </c>
      <c r="F26" s="1087">
        <f t="shared" si="3"/>
        <v>0</v>
      </c>
      <c r="G26" s="1087">
        <f t="shared" si="3"/>
        <v>0</v>
      </c>
      <c r="H26" s="1087">
        <f t="shared" si="3"/>
        <v>0</v>
      </c>
      <c r="I26" s="1087">
        <f t="shared" si="3"/>
        <v>0</v>
      </c>
      <c r="J26" s="1087">
        <f t="shared" si="3"/>
        <v>0</v>
      </c>
      <c r="K26" s="1087">
        <f t="shared" si="3"/>
        <v>0</v>
      </c>
      <c r="L26" s="1087">
        <f t="shared" si="3"/>
        <v>0</v>
      </c>
      <c r="M26" s="1087">
        <f t="shared" si="3"/>
        <v>0</v>
      </c>
      <c r="N26" s="1124">
        <f aca="true" t="shared" si="4" ref="N26:N48">SUM(C26:M26)</f>
        <v>0</v>
      </c>
    </row>
    <row r="27" spans="2:14" ht="18.75">
      <c r="B27" s="1086" t="s">
        <v>406</v>
      </c>
      <c r="C27" s="1087">
        <f>COUNTIF($D8:$D9,C25)</f>
        <v>0</v>
      </c>
      <c r="D27" s="1087">
        <f>COUNTIF($D8:$D9,D25)</f>
        <v>0</v>
      </c>
      <c r="E27" s="1087">
        <f>COUNTIF($D8:$D9,E25)+1</f>
        <v>1</v>
      </c>
      <c r="F27" s="1087">
        <f>COUNTIF($D8:$D9,F25)</f>
        <v>0</v>
      </c>
      <c r="G27" s="1087">
        <f>COUNTIF($D8:$D9,G25)</f>
        <v>0</v>
      </c>
      <c r="H27" s="1087">
        <f>COUNTIF($D8:$D9,H25)+1</f>
        <v>1</v>
      </c>
      <c r="I27" s="1087">
        <f>COUNTIF($D8:$D9,I25)</f>
        <v>0</v>
      </c>
      <c r="J27" s="1087">
        <f>COUNTIF($D8:$D9,J25)</f>
        <v>0</v>
      </c>
      <c r="K27" s="1087">
        <f>COUNTIF($D8:$D9,K25)</f>
        <v>0</v>
      </c>
      <c r="L27" s="1087">
        <f>COUNTIF($D8:$D9,L25)</f>
        <v>0</v>
      </c>
      <c r="M27" s="1087">
        <f>COUNTIF($D8:$D9,M25)</f>
        <v>0</v>
      </c>
      <c r="N27" s="1124">
        <f t="shared" si="4"/>
        <v>2</v>
      </c>
    </row>
    <row r="28" spans="2:14" ht="18.75">
      <c r="B28" s="1086" t="s">
        <v>407</v>
      </c>
      <c r="C28" s="1087"/>
      <c r="D28" s="1089"/>
      <c r="E28" s="1089"/>
      <c r="F28" s="1087"/>
      <c r="G28" s="1088"/>
      <c r="H28" s="1087"/>
      <c r="I28" s="1086"/>
      <c r="J28" s="1086"/>
      <c r="K28" s="1086"/>
      <c r="L28" s="1086"/>
      <c r="M28" s="1086"/>
      <c r="N28" s="1124">
        <f t="shared" si="4"/>
        <v>0</v>
      </c>
    </row>
    <row r="29" spans="2:14" ht="18.75">
      <c r="B29" s="1086"/>
      <c r="C29" s="1087"/>
      <c r="D29" s="1089"/>
      <c r="E29" s="1089"/>
      <c r="F29" s="1087"/>
      <c r="G29" s="1088"/>
      <c r="H29" s="1087"/>
      <c r="I29" s="1086"/>
      <c r="J29" s="1086"/>
      <c r="K29" s="1086"/>
      <c r="L29" s="1086"/>
      <c r="M29" s="1086"/>
      <c r="N29" s="1124">
        <f t="shared" si="4"/>
        <v>0</v>
      </c>
    </row>
    <row r="30" spans="2:14" ht="18.75">
      <c r="B30" s="1086" t="s">
        <v>408</v>
      </c>
      <c r="C30" s="1087"/>
      <c r="D30" s="1089"/>
      <c r="E30" s="1089"/>
      <c r="F30" s="1087"/>
      <c r="G30" s="1088"/>
      <c r="H30" s="1087"/>
      <c r="I30" s="1086"/>
      <c r="J30" s="1086"/>
      <c r="K30" s="1086"/>
      <c r="L30" s="1086"/>
      <c r="M30" s="1086"/>
      <c r="N30" s="1124">
        <f t="shared" si="4"/>
        <v>0</v>
      </c>
    </row>
    <row r="31" spans="2:14" ht="18.75">
      <c r="B31" s="1086" t="s">
        <v>405</v>
      </c>
      <c r="C31" s="1087">
        <f aca="true" t="shared" si="5" ref="C31:M31">COUNTIF($C10:$C13,C25)</f>
        <v>0</v>
      </c>
      <c r="D31" s="1087">
        <f t="shared" si="5"/>
        <v>3</v>
      </c>
      <c r="E31" s="1087">
        <f t="shared" si="5"/>
        <v>0</v>
      </c>
      <c r="F31" s="1087">
        <f t="shared" si="5"/>
        <v>0</v>
      </c>
      <c r="G31" s="1087">
        <f t="shared" si="5"/>
        <v>0</v>
      </c>
      <c r="H31" s="1087">
        <f t="shared" si="5"/>
        <v>0</v>
      </c>
      <c r="I31" s="1087">
        <f t="shared" si="5"/>
        <v>0</v>
      </c>
      <c r="J31" s="1087">
        <f t="shared" si="5"/>
        <v>0</v>
      </c>
      <c r="K31" s="1087">
        <f t="shared" si="5"/>
        <v>0</v>
      </c>
      <c r="L31" s="1087">
        <f t="shared" si="5"/>
        <v>0</v>
      </c>
      <c r="M31" s="1087">
        <f t="shared" si="5"/>
        <v>0</v>
      </c>
      <c r="N31" s="1124">
        <f t="shared" si="4"/>
        <v>3</v>
      </c>
    </row>
    <row r="32" spans="2:14" ht="18.75">
      <c r="B32" s="1086" t="s">
        <v>406</v>
      </c>
      <c r="C32" s="1087">
        <f aca="true" t="shared" si="6" ref="C32:M32">COUNTIF($D10:$D13,C25)</f>
        <v>0</v>
      </c>
      <c r="D32" s="1087">
        <f t="shared" si="6"/>
        <v>0</v>
      </c>
      <c r="E32" s="1087">
        <f t="shared" si="6"/>
        <v>0</v>
      </c>
      <c r="F32" s="1087">
        <f t="shared" si="6"/>
        <v>0</v>
      </c>
      <c r="G32" s="1087">
        <f t="shared" si="6"/>
        <v>0</v>
      </c>
      <c r="H32" s="1087">
        <f t="shared" si="6"/>
        <v>0</v>
      </c>
      <c r="I32" s="1087">
        <f t="shared" si="6"/>
        <v>0</v>
      </c>
      <c r="J32" s="1087">
        <f t="shared" si="6"/>
        <v>0</v>
      </c>
      <c r="K32" s="1087">
        <f t="shared" si="6"/>
        <v>0</v>
      </c>
      <c r="L32" s="1087">
        <f t="shared" si="6"/>
        <v>0</v>
      </c>
      <c r="M32" s="1087">
        <f t="shared" si="6"/>
        <v>0</v>
      </c>
      <c r="N32" s="1124">
        <f t="shared" si="4"/>
        <v>0</v>
      </c>
    </row>
    <row r="33" spans="2:14" ht="18.75">
      <c r="B33" s="1086" t="s">
        <v>407</v>
      </c>
      <c r="C33" s="1087"/>
      <c r="D33" s="1089"/>
      <c r="E33" s="1089"/>
      <c r="F33" s="1087">
        <v>1</v>
      </c>
      <c r="G33" s="1088"/>
      <c r="H33" s="1087"/>
      <c r="I33" s="1086"/>
      <c r="J33" s="1086"/>
      <c r="K33" s="1086"/>
      <c r="L33" s="1086"/>
      <c r="M33" s="1086"/>
      <c r="N33" s="1124">
        <f t="shared" si="4"/>
        <v>1</v>
      </c>
    </row>
    <row r="34" spans="2:14" ht="18.75">
      <c r="B34" s="1086"/>
      <c r="C34" s="1087"/>
      <c r="D34" s="1089"/>
      <c r="E34" s="1089"/>
      <c r="F34" s="1087"/>
      <c r="G34" s="1088"/>
      <c r="H34" s="1087"/>
      <c r="I34" s="1086"/>
      <c r="J34" s="1086"/>
      <c r="K34" s="1086"/>
      <c r="L34" s="1086"/>
      <c r="M34" s="1086"/>
      <c r="N34" s="1124">
        <f t="shared" si="4"/>
        <v>0</v>
      </c>
    </row>
    <row r="35" spans="2:14" ht="18.75">
      <c r="B35" s="1086" t="s">
        <v>409</v>
      </c>
      <c r="C35" s="1087"/>
      <c r="D35" s="1089"/>
      <c r="E35" s="1089"/>
      <c r="F35" s="1087"/>
      <c r="G35" s="1088"/>
      <c r="H35" s="1087"/>
      <c r="I35" s="1086"/>
      <c r="J35" s="1086"/>
      <c r="K35" s="1086"/>
      <c r="L35" s="1086"/>
      <c r="M35" s="1086"/>
      <c r="N35" s="1124">
        <f t="shared" si="4"/>
        <v>0</v>
      </c>
    </row>
    <row r="36" spans="2:14" ht="18.75">
      <c r="B36" s="1086" t="s">
        <v>405</v>
      </c>
      <c r="C36" s="1087" t="e">
        <f>COUNTIF(#REF!,C25)</f>
        <v>#REF!</v>
      </c>
      <c r="D36" s="1087" t="e">
        <f>COUNTIF(#REF!,D25)</f>
        <v>#REF!</v>
      </c>
      <c r="E36" s="1087" t="e">
        <f>COUNTIF(#REF!,E25)</f>
        <v>#REF!</v>
      </c>
      <c r="F36" s="1087" t="e">
        <f>COUNTIF(#REF!,F25)</f>
        <v>#REF!</v>
      </c>
      <c r="G36" s="1087" t="e">
        <f>COUNTIF(#REF!,G25)</f>
        <v>#REF!</v>
      </c>
      <c r="H36" s="1087" t="e">
        <f>COUNTIF(#REF!,H25)</f>
        <v>#REF!</v>
      </c>
      <c r="I36" s="1087" t="e">
        <f>COUNTIF(#REF!,I25)</f>
        <v>#REF!</v>
      </c>
      <c r="J36" s="1087" t="e">
        <f>COUNTIF(#REF!,J25)</f>
        <v>#REF!</v>
      </c>
      <c r="K36" s="1087" t="e">
        <f>COUNTIF(#REF!,K25)</f>
        <v>#REF!</v>
      </c>
      <c r="L36" s="1087" t="e">
        <f>COUNTIF(#REF!,L25)</f>
        <v>#REF!</v>
      </c>
      <c r="M36" s="1087" t="e">
        <f>COUNTIF(#REF!,M25)</f>
        <v>#REF!</v>
      </c>
      <c r="N36" s="1124" t="e">
        <f t="shared" si="4"/>
        <v>#REF!</v>
      </c>
    </row>
    <row r="37" spans="2:14" ht="18.75">
      <c r="B37" s="1086" t="s">
        <v>406</v>
      </c>
      <c r="C37" s="1087" t="e">
        <f>COUNTIF(#REF!,C25)</f>
        <v>#REF!</v>
      </c>
      <c r="D37" s="1087" t="e">
        <f>COUNTIF(#REF!,D25)</f>
        <v>#REF!</v>
      </c>
      <c r="E37" s="1087" t="e">
        <f>COUNTIF(#REF!,E25)</f>
        <v>#REF!</v>
      </c>
      <c r="F37" s="1087" t="e">
        <f>COUNTIF(#REF!,F25)</f>
        <v>#REF!</v>
      </c>
      <c r="G37" s="1087" t="e">
        <f>COUNTIF(#REF!,G25)</f>
        <v>#REF!</v>
      </c>
      <c r="H37" s="1087" t="e">
        <f>COUNTIF(#REF!,H25)</f>
        <v>#REF!</v>
      </c>
      <c r="I37" s="1087" t="e">
        <f>COUNTIF(#REF!,I25)</f>
        <v>#REF!</v>
      </c>
      <c r="J37" s="1087" t="e">
        <f>COUNTIF(#REF!,J25)</f>
        <v>#REF!</v>
      </c>
      <c r="K37" s="1087" t="e">
        <f>COUNTIF(#REF!,K25)</f>
        <v>#REF!</v>
      </c>
      <c r="L37" s="1087" t="e">
        <f>COUNTIF(#REF!,L25)</f>
        <v>#REF!</v>
      </c>
      <c r="M37" s="1087" t="e">
        <f>COUNTIF(#REF!,M25)</f>
        <v>#REF!</v>
      </c>
      <c r="N37" s="1124" t="e">
        <f t="shared" si="4"/>
        <v>#REF!</v>
      </c>
    </row>
    <row r="38" spans="2:14" ht="18.75">
      <c r="B38" s="1086" t="s">
        <v>407</v>
      </c>
      <c r="C38" s="1087"/>
      <c r="D38" s="1089"/>
      <c r="E38" s="1089"/>
      <c r="F38" s="1087"/>
      <c r="G38" s="1088">
        <v>1</v>
      </c>
      <c r="H38" s="1087">
        <v>1</v>
      </c>
      <c r="I38" s="1086"/>
      <c r="J38" s="1086"/>
      <c r="K38" s="1086">
        <v>1</v>
      </c>
      <c r="L38" s="1086"/>
      <c r="M38" s="1086"/>
      <c r="N38" s="1124">
        <f t="shared" si="4"/>
        <v>3</v>
      </c>
    </row>
    <row r="39" spans="2:14" ht="18.75">
      <c r="B39" s="1086"/>
      <c r="C39" s="1087"/>
      <c r="D39" s="1089"/>
      <c r="E39" s="1089"/>
      <c r="F39" s="1087"/>
      <c r="G39" s="1088"/>
      <c r="H39" s="1087"/>
      <c r="I39" s="1086"/>
      <c r="J39" s="1086"/>
      <c r="K39" s="1086"/>
      <c r="L39" s="1086"/>
      <c r="M39" s="1086"/>
      <c r="N39" s="1124">
        <f t="shared" si="4"/>
        <v>0</v>
      </c>
    </row>
    <row r="40" spans="2:14" ht="18.75">
      <c r="B40" s="1086" t="s">
        <v>410</v>
      </c>
      <c r="C40" s="1087"/>
      <c r="D40" s="1089"/>
      <c r="E40" s="1089"/>
      <c r="F40" s="1087"/>
      <c r="G40" s="1088"/>
      <c r="H40" s="1087"/>
      <c r="I40" s="1086"/>
      <c r="J40" s="1086"/>
      <c r="K40" s="1086"/>
      <c r="L40" s="1086"/>
      <c r="M40" s="1086"/>
      <c r="N40" s="1124">
        <f t="shared" si="4"/>
        <v>0</v>
      </c>
    </row>
    <row r="41" spans="2:14" ht="18.75">
      <c r="B41" s="1086" t="s">
        <v>405</v>
      </c>
      <c r="C41" s="1087"/>
      <c r="D41" s="1089"/>
      <c r="E41" s="1089"/>
      <c r="F41" s="1087"/>
      <c r="G41" s="1088"/>
      <c r="H41" s="1087"/>
      <c r="I41" s="1086"/>
      <c r="J41" s="1086"/>
      <c r="K41" s="1086"/>
      <c r="L41" s="1086"/>
      <c r="M41" s="1086"/>
      <c r="N41" s="1124">
        <f t="shared" si="4"/>
        <v>0</v>
      </c>
    </row>
    <row r="42" spans="2:14" ht="18.75">
      <c r="B42" s="1086" t="s">
        <v>406</v>
      </c>
      <c r="C42" s="1087"/>
      <c r="D42" s="1089"/>
      <c r="E42" s="1089"/>
      <c r="F42" s="1087">
        <v>1</v>
      </c>
      <c r="G42" s="1088">
        <v>1</v>
      </c>
      <c r="H42" s="1087">
        <v>2</v>
      </c>
      <c r="I42" s="1086">
        <v>2</v>
      </c>
      <c r="J42" s="1086">
        <v>1</v>
      </c>
      <c r="K42" s="1086">
        <v>1</v>
      </c>
      <c r="L42" s="1086"/>
      <c r="M42" s="1086"/>
      <c r="N42" s="1124">
        <f t="shared" si="4"/>
        <v>8</v>
      </c>
    </row>
    <row r="43" spans="2:14" ht="18.75">
      <c r="B43" s="1086" t="s">
        <v>407</v>
      </c>
      <c r="C43" s="1087"/>
      <c r="D43" s="1089"/>
      <c r="E43" s="1089"/>
      <c r="F43" s="1087"/>
      <c r="G43" s="1088"/>
      <c r="H43" s="1087"/>
      <c r="I43" s="1086"/>
      <c r="J43" s="1086"/>
      <c r="K43" s="1086"/>
      <c r="L43" s="1086"/>
      <c r="M43" s="1086"/>
      <c r="N43" s="1124">
        <f t="shared" si="4"/>
        <v>0</v>
      </c>
    </row>
    <row r="44" spans="2:14" ht="18.75">
      <c r="B44" s="1086"/>
      <c r="C44" s="1087"/>
      <c r="D44" s="1089"/>
      <c r="E44" s="1089"/>
      <c r="F44" s="1087"/>
      <c r="G44" s="1088"/>
      <c r="H44" s="1087"/>
      <c r="I44" s="1086"/>
      <c r="J44" s="1086"/>
      <c r="K44" s="1086"/>
      <c r="L44" s="1086"/>
      <c r="M44" s="1086"/>
      <c r="N44" s="1124">
        <f t="shared" si="4"/>
        <v>0</v>
      </c>
    </row>
    <row r="45" spans="2:14" ht="18.75">
      <c r="B45" s="1086" t="s">
        <v>411</v>
      </c>
      <c r="C45" s="1087"/>
      <c r="D45" s="1089"/>
      <c r="E45" s="1089"/>
      <c r="F45" s="1087"/>
      <c r="G45" s="1088"/>
      <c r="H45" s="1087"/>
      <c r="I45" s="1086"/>
      <c r="J45" s="1086"/>
      <c r="K45" s="1086"/>
      <c r="L45" s="1086"/>
      <c r="M45" s="1086"/>
      <c r="N45" s="1124">
        <f t="shared" si="4"/>
        <v>0</v>
      </c>
    </row>
    <row r="46" spans="2:14" ht="18.75">
      <c r="B46" s="1086" t="s">
        <v>405</v>
      </c>
      <c r="C46" s="1087"/>
      <c r="D46" s="1087"/>
      <c r="E46" s="1087"/>
      <c r="F46" s="1087"/>
      <c r="G46" s="1087"/>
      <c r="H46" s="1087"/>
      <c r="I46" s="1087"/>
      <c r="J46" s="1087"/>
      <c r="K46" s="1087"/>
      <c r="L46" s="1087"/>
      <c r="M46" s="1087"/>
      <c r="N46" s="1124">
        <f t="shared" si="4"/>
        <v>0</v>
      </c>
    </row>
    <row r="47" spans="2:14" ht="18.75">
      <c r="B47" s="1086" t="s">
        <v>406</v>
      </c>
      <c r="C47" s="1087"/>
      <c r="D47" s="1087"/>
      <c r="E47" s="1087"/>
      <c r="F47" s="1087"/>
      <c r="G47" s="1087"/>
      <c r="H47" s="1087"/>
      <c r="I47" s="1087">
        <v>2</v>
      </c>
      <c r="J47" s="1087"/>
      <c r="K47" s="1087"/>
      <c r="L47" s="1087"/>
      <c r="M47" s="1087"/>
      <c r="N47" s="1124">
        <f t="shared" si="4"/>
        <v>2</v>
      </c>
    </row>
    <row r="48" spans="2:14" ht="18.75">
      <c r="B48" s="1086" t="s">
        <v>407</v>
      </c>
      <c r="C48" s="1087"/>
      <c r="D48" s="1089"/>
      <c r="E48" s="1089"/>
      <c r="F48" s="1087"/>
      <c r="G48" s="1088"/>
      <c r="H48" s="1087"/>
      <c r="I48" s="1086"/>
      <c r="J48" s="1086"/>
      <c r="K48" s="1086"/>
      <c r="L48" s="1086"/>
      <c r="M48" s="1086"/>
      <c r="N48" s="1124">
        <f t="shared" si="4"/>
        <v>0</v>
      </c>
    </row>
    <row r="49" spans="2:14" ht="18.75">
      <c r="B49" s="1086"/>
      <c r="C49" s="1087"/>
      <c r="D49" s="1089"/>
      <c r="E49" s="1089"/>
      <c r="F49" s="1087"/>
      <c r="G49" s="1088"/>
      <c r="H49" s="1087"/>
      <c r="I49" s="1086"/>
      <c r="J49" s="1086"/>
      <c r="K49" s="1086"/>
      <c r="L49" s="1086"/>
      <c r="M49" s="1086"/>
      <c r="N49" s="1124"/>
    </row>
    <row r="50" spans="2:14" ht="18.75">
      <c r="B50" s="1086" t="s">
        <v>414</v>
      </c>
      <c r="C50" s="1087"/>
      <c r="D50" s="1089"/>
      <c r="E50" s="1089"/>
      <c r="F50" s="1087"/>
      <c r="G50" s="1088"/>
      <c r="H50" s="1087"/>
      <c r="I50" s="1086"/>
      <c r="J50" s="1086"/>
      <c r="K50" s="1086"/>
      <c r="L50" s="1086"/>
      <c r="M50" s="1086"/>
      <c r="N50" s="1124"/>
    </row>
    <row r="51" spans="2:14" ht="18.75">
      <c r="B51" s="1086" t="s">
        <v>405</v>
      </c>
      <c r="C51" s="1087" t="e">
        <f>COUNTIF(#REF!,C25)</f>
        <v>#REF!</v>
      </c>
      <c r="D51" s="1087" t="e">
        <f>COUNTIF(#REF!,D25)</f>
        <v>#REF!</v>
      </c>
      <c r="E51" s="1087" t="e">
        <f>COUNTIF(#REF!,E25)</f>
        <v>#REF!</v>
      </c>
      <c r="F51" s="1087" t="e">
        <f>COUNTIF(#REF!,F25)</f>
        <v>#REF!</v>
      </c>
      <c r="G51" s="1087" t="e">
        <f>COUNTIF(#REF!,G25)</f>
        <v>#REF!</v>
      </c>
      <c r="H51" s="1087" t="e">
        <f>COUNTIF(#REF!,H25)</f>
        <v>#REF!</v>
      </c>
      <c r="I51" s="1087" t="e">
        <f>COUNTIF(#REF!,I25)</f>
        <v>#REF!</v>
      </c>
      <c r="J51" s="1087" t="e">
        <f>COUNTIF(#REF!,J25)</f>
        <v>#REF!</v>
      </c>
      <c r="K51" s="1087" t="e">
        <f>COUNTIF(#REF!,K25)</f>
        <v>#REF!</v>
      </c>
      <c r="L51" s="1087" t="e">
        <f>COUNTIF(#REF!,L25)</f>
        <v>#REF!</v>
      </c>
      <c r="M51" s="1087" t="e">
        <f>COUNTIF(#REF!,M25)</f>
        <v>#REF!</v>
      </c>
      <c r="N51" s="1124"/>
    </row>
    <row r="52" spans="2:14" ht="18.75">
      <c r="B52" s="1086" t="s">
        <v>406</v>
      </c>
      <c r="C52" s="1087" t="e">
        <f>COUNTIF(#REF!,C25)</f>
        <v>#REF!</v>
      </c>
      <c r="D52" s="1087" t="e">
        <f>COUNTIF(#REF!,D25)</f>
        <v>#REF!</v>
      </c>
      <c r="E52" s="1087" t="e">
        <f>COUNTIF(#REF!,E25)</f>
        <v>#REF!</v>
      </c>
      <c r="F52" s="1087" t="e">
        <f>COUNTIF(#REF!,F25)</f>
        <v>#REF!</v>
      </c>
      <c r="G52" s="1087" t="e">
        <f>COUNTIF(#REF!,G25)</f>
        <v>#REF!</v>
      </c>
      <c r="H52" s="1087" t="e">
        <f>COUNTIF(#REF!,H25)</f>
        <v>#REF!</v>
      </c>
      <c r="I52" s="1087" t="e">
        <f>COUNTIF(#REF!,I25)</f>
        <v>#REF!</v>
      </c>
      <c r="J52" s="1087" t="e">
        <f>COUNTIF(#REF!,J25)+2</f>
        <v>#REF!</v>
      </c>
      <c r="K52" s="1087" t="e">
        <f>COUNTIF(#REF!,K25)+1</f>
        <v>#REF!</v>
      </c>
      <c r="L52" s="1087" t="e">
        <f>COUNTIF(#REF!,L25)+2</f>
        <v>#REF!</v>
      </c>
      <c r="M52" s="1087" t="e">
        <f>COUNTIF(#REF!,M25)+1</f>
        <v>#REF!</v>
      </c>
      <c r="N52" s="1124"/>
    </row>
    <row r="53" spans="2:14" ht="18.75">
      <c r="B53" s="1086" t="s">
        <v>407</v>
      </c>
      <c r="C53" s="1087"/>
      <c r="D53" s="1089"/>
      <c r="E53" s="1089"/>
      <c r="F53" s="1087"/>
      <c r="G53" s="1088"/>
      <c r="H53" s="1087"/>
      <c r="I53" s="1086"/>
      <c r="J53" s="1086"/>
      <c r="K53" s="1086"/>
      <c r="L53" s="1086"/>
      <c r="M53" s="1086">
        <v>1</v>
      </c>
      <c r="N53" s="1124">
        <f>SUM(C53:M53)</f>
        <v>1</v>
      </c>
    </row>
    <row r="54" spans="2:14" ht="18.75">
      <c r="B54" s="1086" t="s">
        <v>412</v>
      </c>
      <c r="C54" s="1087"/>
      <c r="D54" s="1089"/>
      <c r="E54" s="1089"/>
      <c r="F54" s="1087"/>
      <c r="G54" s="1088"/>
      <c r="H54" s="1087">
        <v>1</v>
      </c>
      <c r="I54" s="1086"/>
      <c r="J54" s="1086"/>
      <c r="K54" s="1086">
        <v>1</v>
      </c>
      <c r="L54" s="1086"/>
      <c r="M54" s="1086"/>
      <c r="N54" s="1124">
        <f>SUM(C54:M54)</f>
        <v>2</v>
      </c>
    </row>
    <row r="55" spans="2:14" ht="18.75">
      <c r="B55" s="1086"/>
      <c r="C55" s="1087"/>
      <c r="D55" s="1089"/>
      <c r="E55" s="1089"/>
      <c r="F55" s="1087"/>
      <c r="G55" s="1088"/>
      <c r="H55" s="1087"/>
      <c r="I55" s="1086"/>
      <c r="J55" s="1086"/>
      <c r="K55" s="1086"/>
      <c r="L55" s="1086"/>
      <c r="M55" s="1086"/>
      <c r="N55" s="1124"/>
    </row>
    <row r="56" spans="2:14" ht="18.75">
      <c r="B56" s="1086" t="s">
        <v>413</v>
      </c>
      <c r="C56" s="1087"/>
      <c r="D56" s="1089"/>
      <c r="E56" s="1089"/>
      <c r="F56" s="1087"/>
      <c r="G56" s="1088"/>
      <c r="H56" s="1087"/>
      <c r="I56" s="1086"/>
      <c r="J56" s="1086"/>
      <c r="K56" s="1086"/>
      <c r="L56" s="1086"/>
      <c r="M56" s="1086"/>
      <c r="N56" s="1124"/>
    </row>
    <row r="57" spans="2:14" ht="18.75">
      <c r="B57" s="1086" t="s">
        <v>405</v>
      </c>
      <c r="C57" s="1087" t="e">
        <f aca="true" t="shared" si="7" ref="C57:M57">C26+C31+C36+C41+C46+C51</f>
        <v>#REF!</v>
      </c>
      <c r="D57" s="1087" t="e">
        <f t="shared" si="7"/>
        <v>#REF!</v>
      </c>
      <c r="E57" s="1087" t="e">
        <f t="shared" si="7"/>
        <v>#REF!</v>
      </c>
      <c r="F57" s="1087" t="e">
        <f t="shared" si="7"/>
        <v>#REF!</v>
      </c>
      <c r="G57" s="1087" t="e">
        <f t="shared" si="7"/>
        <v>#REF!</v>
      </c>
      <c r="H57" s="1087" t="e">
        <f t="shared" si="7"/>
        <v>#REF!</v>
      </c>
      <c r="I57" s="1087" t="e">
        <f t="shared" si="7"/>
        <v>#REF!</v>
      </c>
      <c r="J57" s="1087" t="e">
        <f t="shared" si="7"/>
        <v>#REF!</v>
      </c>
      <c r="K57" s="1087" t="e">
        <f t="shared" si="7"/>
        <v>#REF!</v>
      </c>
      <c r="L57" s="1087" t="e">
        <f t="shared" si="7"/>
        <v>#REF!</v>
      </c>
      <c r="M57" s="1087" t="e">
        <f t="shared" si="7"/>
        <v>#REF!</v>
      </c>
      <c r="N57" s="1124"/>
    </row>
    <row r="58" spans="2:14" ht="18.75">
      <c r="B58" s="1086" t="s">
        <v>406</v>
      </c>
      <c r="C58" s="1087" t="e">
        <f aca="true" t="shared" si="8" ref="C58:M58">C27+C32+C37+C42+C47+C54+C52</f>
        <v>#REF!</v>
      </c>
      <c r="D58" s="1087" t="e">
        <f t="shared" si="8"/>
        <v>#REF!</v>
      </c>
      <c r="E58" s="1087" t="e">
        <f t="shared" si="8"/>
        <v>#REF!</v>
      </c>
      <c r="F58" s="1087" t="e">
        <f t="shared" si="8"/>
        <v>#REF!</v>
      </c>
      <c r="G58" s="1087" t="e">
        <f t="shared" si="8"/>
        <v>#REF!</v>
      </c>
      <c r="H58" s="1087" t="e">
        <f t="shared" si="8"/>
        <v>#REF!</v>
      </c>
      <c r="I58" s="1087" t="e">
        <f t="shared" si="8"/>
        <v>#REF!</v>
      </c>
      <c r="J58" s="1087" t="e">
        <f t="shared" si="8"/>
        <v>#REF!</v>
      </c>
      <c r="K58" s="1087" t="e">
        <f t="shared" si="8"/>
        <v>#REF!</v>
      </c>
      <c r="L58" s="1087" t="e">
        <f t="shared" si="8"/>
        <v>#REF!</v>
      </c>
      <c r="M58" s="1087" t="e">
        <f t="shared" si="8"/>
        <v>#REF!</v>
      </c>
      <c r="N58" s="1124"/>
    </row>
    <row r="59" spans="2:14" ht="18.75">
      <c r="B59" s="1086" t="s">
        <v>407</v>
      </c>
      <c r="C59" s="1087">
        <f aca="true" t="shared" si="9" ref="C59:M59">C33+C38+C53</f>
        <v>0</v>
      </c>
      <c r="D59" s="1087">
        <f t="shared" si="9"/>
        <v>0</v>
      </c>
      <c r="E59" s="1087">
        <f t="shared" si="9"/>
        <v>0</v>
      </c>
      <c r="F59" s="1087">
        <f t="shared" si="9"/>
        <v>1</v>
      </c>
      <c r="G59" s="1087">
        <f t="shared" si="9"/>
        <v>1</v>
      </c>
      <c r="H59" s="1087">
        <f t="shared" si="9"/>
        <v>1</v>
      </c>
      <c r="I59" s="1087">
        <f t="shared" si="9"/>
        <v>0</v>
      </c>
      <c r="J59" s="1087">
        <f t="shared" si="9"/>
        <v>0</v>
      </c>
      <c r="K59" s="1087">
        <f t="shared" si="9"/>
        <v>1</v>
      </c>
      <c r="L59" s="1087">
        <f t="shared" si="9"/>
        <v>0</v>
      </c>
      <c r="M59" s="1087">
        <f t="shared" si="9"/>
        <v>1</v>
      </c>
      <c r="N59" s="1124"/>
    </row>
  </sheetData>
  <sheetProtection/>
  <mergeCells count="21">
    <mergeCell ref="F2:F7"/>
    <mergeCell ref="C4:C7"/>
    <mergeCell ref="A15:M15"/>
    <mergeCell ref="A16:M16"/>
    <mergeCell ref="G2:G7"/>
    <mergeCell ref="D4:D7"/>
    <mergeCell ref="I4:I7"/>
    <mergeCell ref="B2:B7"/>
    <mergeCell ref="C2:D3"/>
    <mergeCell ref="E2:E7"/>
    <mergeCell ref="H2:M2"/>
    <mergeCell ref="A2:A7"/>
    <mergeCell ref="O2:O7"/>
    <mergeCell ref="K4:K7"/>
    <mergeCell ref="J4:J7"/>
    <mergeCell ref="A14:M14"/>
    <mergeCell ref="A1:N1"/>
    <mergeCell ref="H3:H7"/>
    <mergeCell ref="I3:L3"/>
    <mergeCell ref="M3:M7"/>
    <mergeCell ref="L4:L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view="pageBreakPreview" zoomScale="80" zoomScaleNormal="66" zoomScaleSheetLayoutView="80" zoomScalePageLayoutView="0" workbookViewId="0" topLeftCell="A1">
      <pane xSplit="2" ySplit="7" topLeftCell="G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O2" sqref="O2:O7"/>
    </sheetView>
  </sheetViews>
  <sheetFormatPr defaultColWidth="9.140625" defaultRowHeight="15"/>
  <cols>
    <col min="1" max="1" width="10.7109375" style="976" customWidth="1"/>
    <col min="2" max="2" width="58.421875" style="977" customWidth="1"/>
    <col min="3" max="3" width="5.57421875" style="977" customWidth="1"/>
    <col min="4" max="4" width="11.7109375" style="977" customWidth="1"/>
    <col min="5" max="5" width="5.8515625" style="977" customWidth="1"/>
    <col min="6" max="6" width="4.57421875" style="977" customWidth="1"/>
    <col min="7" max="7" width="11.140625" style="977" customWidth="1"/>
    <col min="8" max="10" width="10.00390625" style="977" customWidth="1"/>
    <col min="11" max="11" width="9.7109375" style="977" bestFit="1" customWidth="1"/>
    <col min="12" max="12" width="10.00390625" style="977" customWidth="1"/>
    <col min="13" max="13" width="10.421875" style="977" customWidth="1"/>
    <col min="14" max="14" width="5.28125" style="1006" bestFit="1" customWidth="1"/>
    <col min="15" max="15" width="20.00390625" style="56" customWidth="1"/>
    <col min="16" max="16384" width="9.140625" style="56" customWidth="1"/>
  </cols>
  <sheetData>
    <row r="1" spans="1:14" ht="19.5" thickBot="1">
      <c r="A1" s="1501" t="s">
        <v>425</v>
      </c>
      <c r="B1" s="1502"/>
      <c r="C1" s="1502"/>
      <c r="D1" s="1502"/>
      <c r="E1" s="1502"/>
      <c r="F1" s="1502"/>
      <c r="G1" s="1502"/>
      <c r="H1" s="1502"/>
      <c r="I1" s="1502"/>
      <c r="J1" s="1502"/>
      <c r="K1" s="1502"/>
      <c r="L1" s="1502"/>
      <c r="M1" s="1502"/>
      <c r="N1" s="1502"/>
    </row>
    <row r="2" spans="1:15" ht="15.75" customHeight="1">
      <c r="A2" s="1494" t="s">
        <v>4</v>
      </c>
      <c r="B2" s="1520" t="s">
        <v>5</v>
      </c>
      <c r="C2" s="1523" t="s">
        <v>355</v>
      </c>
      <c r="D2" s="1524"/>
      <c r="E2" s="1510" t="s">
        <v>80</v>
      </c>
      <c r="F2" s="1513" t="s">
        <v>148</v>
      </c>
      <c r="G2" s="1517" t="s">
        <v>81</v>
      </c>
      <c r="H2" s="1511" t="s">
        <v>82</v>
      </c>
      <c r="I2" s="1512"/>
      <c r="J2" s="1512"/>
      <c r="K2" s="1512"/>
      <c r="L2" s="1512"/>
      <c r="M2" s="1512"/>
      <c r="N2" s="1565"/>
      <c r="O2" s="1537" t="s">
        <v>422</v>
      </c>
    </row>
    <row r="3" spans="1:15" ht="16.5" thickBot="1">
      <c r="A3" s="1495"/>
      <c r="B3" s="1521"/>
      <c r="C3" s="1525"/>
      <c r="D3" s="1526"/>
      <c r="E3" s="1498"/>
      <c r="F3" s="1514"/>
      <c r="G3" s="1518"/>
      <c r="H3" s="1491" t="s">
        <v>6</v>
      </c>
      <c r="I3" s="1503" t="s">
        <v>7</v>
      </c>
      <c r="J3" s="1504"/>
      <c r="K3" s="1504"/>
      <c r="L3" s="1505"/>
      <c r="M3" s="1506" t="s">
        <v>84</v>
      </c>
      <c r="N3" s="1094"/>
      <c r="O3" s="1537"/>
    </row>
    <row r="4" spans="1:15" ht="15.75">
      <c r="A4" s="1495"/>
      <c r="B4" s="1521"/>
      <c r="C4" s="1491" t="s">
        <v>85</v>
      </c>
      <c r="D4" s="1497" t="s">
        <v>86</v>
      </c>
      <c r="E4" s="1498"/>
      <c r="F4" s="1514"/>
      <c r="G4" s="1518"/>
      <c r="H4" s="1492"/>
      <c r="I4" s="1497" t="s">
        <v>8</v>
      </c>
      <c r="J4" s="1497" t="s">
        <v>9</v>
      </c>
      <c r="K4" s="1497" t="s">
        <v>10</v>
      </c>
      <c r="L4" s="1497" t="s">
        <v>11</v>
      </c>
      <c r="M4" s="1507"/>
      <c r="N4" s="1095"/>
      <c r="O4" s="1537"/>
    </row>
    <row r="5" spans="1:15" ht="16.5" thickBot="1">
      <c r="A5" s="1495"/>
      <c r="B5" s="1521"/>
      <c r="C5" s="1492"/>
      <c r="D5" s="1498"/>
      <c r="E5" s="1498"/>
      <c r="F5" s="1514"/>
      <c r="G5" s="1518"/>
      <c r="H5" s="1492"/>
      <c r="I5" s="1498"/>
      <c r="J5" s="1498"/>
      <c r="K5" s="1498"/>
      <c r="L5" s="1498"/>
      <c r="M5" s="1507"/>
      <c r="N5" s="1092" t="s">
        <v>357</v>
      </c>
      <c r="O5" s="1537"/>
    </row>
    <row r="6" spans="1:15" ht="15.75">
      <c r="A6" s="1495"/>
      <c r="B6" s="1521"/>
      <c r="C6" s="1492"/>
      <c r="D6" s="1498"/>
      <c r="E6" s="1498"/>
      <c r="F6" s="1514"/>
      <c r="G6" s="1518"/>
      <c r="H6" s="1492"/>
      <c r="I6" s="1498"/>
      <c r="J6" s="1498"/>
      <c r="K6" s="1498"/>
      <c r="L6" s="1498"/>
      <c r="M6" s="1507"/>
      <c r="N6" s="1564"/>
      <c r="O6" s="1537"/>
    </row>
    <row r="7" spans="1:15" ht="16.5" thickBot="1">
      <c r="A7" s="1496"/>
      <c r="B7" s="1522"/>
      <c r="C7" s="1493"/>
      <c r="D7" s="1499"/>
      <c r="E7" s="1499"/>
      <c r="F7" s="1515"/>
      <c r="G7" s="1519"/>
      <c r="H7" s="1493"/>
      <c r="I7" s="1499"/>
      <c r="J7" s="1499"/>
      <c r="K7" s="1499"/>
      <c r="L7" s="1499"/>
      <c r="M7" s="1508"/>
      <c r="N7" s="1096">
        <v>9</v>
      </c>
      <c r="O7" s="1537"/>
    </row>
    <row r="8" spans="1:15" s="357" customFormat="1" ht="15.75">
      <c r="A8" s="936" t="s">
        <v>147</v>
      </c>
      <c r="B8" s="937" t="s">
        <v>89</v>
      </c>
      <c r="C8" s="938" t="s">
        <v>357</v>
      </c>
      <c r="D8" s="939"/>
      <c r="E8" s="940"/>
      <c r="F8" s="941"/>
      <c r="G8" s="942">
        <v>1.5</v>
      </c>
      <c r="H8" s="933">
        <f aca="true" t="shared" si="0" ref="H8:H13">G8*30</f>
        <v>45</v>
      </c>
      <c r="I8" s="943">
        <f>J8+L8</f>
        <v>18</v>
      </c>
      <c r="J8" s="943"/>
      <c r="K8" s="943"/>
      <c r="L8" s="943">
        <v>18</v>
      </c>
      <c r="M8" s="944">
        <f aca="true" t="shared" si="1" ref="M8:M13">H8-I8</f>
        <v>27</v>
      </c>
      <c r="N8" s="1009">
        <f aca="true" t="shared" si="2" ref="N8:N13">ROUND(I8/$N$7,0)</f>
        <v>2</v>
      </c>
      <c r="O8" s="1013"/>
    </row>
    <row r="9" spans="1:15" s="357" customFormat="1" ht="15.75">
      <c r="A9" s="935" t="s">
        <v>151</v>
      </c>
      <c r="B9" s="945" t="s">
        <v>2</v>
      </c>
      <c r="C9" s="934"/>
      <c r="D9" s="931" t="s">
        <v>365</v>
      </c>
      <c r="E9" s="932"/>
      <c r="F9" s="946"/>
      <c r="G9" s="947">
        <v>2</v>
      </c>
      <c r="H9" s="948">
        <f t="shared" si="0"/>
        <v>60</v>
      </c>
      <c r="I9" s="949">
        <v>36</v>
      </c>
      <c r="J9" s="950"/>
      <c r="K9" s="950"/>
      <c r="L9" s="950">
        <v>36</v>
      </c>
      <c r="M9" s="951">
        <f t="shared" si="1"/>
        <v>24</v>
      </c>
      <c r="N9" s="1009">
        <f t="shared" si="2"/>
        <v>4</v>
      </c>
      <c r="O9" s="1013"/>
    </row>
    <row r="10" spans="1:15" ht="31.5">
      <c r="A10" s="959" t="s">
        <v>157</v>
      </c>
      <c r="B10" s="960" t="s">
        <v>61</v>
      </c>
      <c r="C10" s="961"/>
      <c r="D10" s="962" t="s">
        <v>357</v>
      </c>
      <c r="E10" s="963"/>
      <c r="F10" s="964"/>
      <c r="G10" s="965">
        <v>3</v>
      </c>
      <c r="H10" s="961">
        <f t="shared" si="0"/>
        <v>90</v>
      </c>
      <c r="I10" s="966">
        <f>J10+K10+L10</f>
        <v>45</v>
      </c>
      <c r="J10" s="967">
        <v>18</v>
      </c>
      <c r="K10" s="962"/>
      <c r="L10" s="962">
        <v>27</v>
      </c>
      <c r="M10" s="968">
        <f t="shared" si="1"/>
        <v>45</v>
      </c>
      <c r="N10" s="1009">
        <f t="shared" si="2"/>
        <v>5</v>
      </c>
      <c r="O10" s="110"/>
    </row>
    <row r="11" spans="1:15" ht="15.75">
      <c r="A11" s="959" t="s">
        <v>164</v>
      </c>
      <c r="B11" s="960" t="s">
        <v>18</v>
      </c>
      <c r="C11" s="971" t="s">
        <v>357</v>
      </c>
      <c r="D11" s="963"/>
      <c r="E11" s="963"/>
      <c r="F11" s="969"/>
      <c r="G11" s="965">
        <v>2</v>
      </c>
      <c r="H11" s="961">
        <f t="shared" si="0"/>
        <v>60</v>
      </c>
      <c r="I11" s="970">
        <f>J11+K11+L11</f>
        <v>27</v>
      </c>
      <c r="J11" s="967">
        <v>18</v>
      </c>
      <c r="K11" s="972"/>
      <c r="L11" s="962">
        <v>9</v>
      </c>
      <c r="M11" s="933">
        <f t="shared" si="1"/>
        <v>33</v>
      </c>
      <c r="N11" s="1011">
        <f t="shared" si="2"/>
        <v>3</v>
      </c>
      <c r="O11" s="110"/>
    </row>
    <row r="12" spans="1:15" ht="15.75">
      <c r="A12" s="959" t="s">
        <v>165</v>
      </c>
      <c r="B12" s="960" t="s">
        <v>19</v>
      </c>
      <c r="C12" s="971" t="s">
        <v>357</v>
      </c>
      <c r="D12" s="963"/>
      <c r="E12" s="963"/>
      <c r="F12" s="973"/>
      <c r="G12" s="965">
        <v>4</v>
      </c>
      <c r="H12" s="961">
        <f t="shared" si="0"/>
        <v>120</v>
      </c>
      <c r="I12" s="970">
        <f>J12+K12+L12</f>
        <v>54</v>
      </c>
      <c r="J12" s="967">
        <v>36</v>
      </c>
      <c r="K12" s="972"/>
      <c r="L12" s="962">
        <v>18</v>
      </c>
      <c r="M12" s="974">
        <f t="shared" si="1"/>
        <v>66</v>
      </c>
      <c r="N12" s="1009">
        <f t="shared" si="2"/>
        <v>6</v>
      </c>
      <c r="O12" s="110"/>
    </row>
    <row r="13" spans="1:15" s="994" customFormat="1" ht="16.5" thickBot="1">
      <c r="A13" s="983" t="s">
        <v>190</v>
      </c>
      <c r="B13" s="985" t="s">
        <v>25</v>
      </c>
      <c r="C13" s="986" t="s">
        <v>357</v>
      </c>
      <c r="D13" s="987"/>
      <c r="E13" s="987"/>
      <c r="F13" s="988"/>
      <c r="G13" s="989">
        <v>3</v>
      </c>
      <c r="H13" s="990">
        <f t="shared" si="0"/>
        <v>90</v>
      </c>
      <c r="I13" s="991">
        <v>45</v>
      </c>
      <c r="J13" s="992">
        <v>27</v>
      </c>
      <c r="K13" s="992"/>
      <c r="L13" s="992">
        <v>18</v>
      </c>
      <c r="M13" s="993">
        <f t="shared" si="1"/>
        <v>45</v>
      </c>
      <c r="N13" s="1097">
        <f t="shared" si="2"/>
        <v>5</v>
      </c>
      <c r="O13" s="1098"/>
    </row>
    <row r="14" spans="1:14" s="994" customFormat="1" ht="19.5" thickBot="1">
      <c r="A14" s="1536" t="s">
        <v>421</v>
      </c>
      <c r="B14" s="1536"/>
      <c r="C14" s="1536"/>
      <c r="D14" s="1536"/>
      <c r="E14" s="1536"/>
      <c r="F14" s="1536"/>
      <c r="G14" s="1536"/>
      <c r="H14" s="1536"/>
      <c r="I14" s="1536"/>
      <c r="J14" s="1536"/>
      <c r="K14" s="1536"/>
      <c r="L14" s="1536"/>
      <c r="M14" s="1536"/>
      <c r="N14" s="1093">
        <f>SUM(N8:N13)</f>
        <v>25</v>
      </c>
    </row>
    <row r="15" spans="1:14" ht="16.5" thickBot="1">
      <c r="A15" s="1509" t="s">
        <v>106</v>
      </c>
      <c r="B15" s="1509"/>
      <c r="C15" s="1509"/>
      <c r="D15" s="1509"/>
      <c r="E15" s="1509"/>
      <c r="F15" s="1509"/>
      <c r="G15" s="1509"/>
      <c r="H15" s="1509"/>
      <c r="I15" s="1509"/>
      <c r="J15" s="1509"/>
      <c r="K15" s="1509"/>
      <c r="L15" s="1509"/>
      <c r="M15" s="1509"/>
      <c r="N15" s="1004">
        <v>4</v>
      </c>
    </row>
    <row r="16" spans="1:14" ht="16.5" thickBot="1">
      <c r="A16" s="1509" t="s">
        <v>35</v>
      </c>
      <c r="B16" s="1509"/>
      <c r="C16" s="1509"/>
      <c r="D16" s="1509"/>
      <c r="E16" s="1509"/>
      <c r="F16" s="1509"/>
      <c r="G16" s="1509"/>
      <c r="H16" s="1509"/>
      <c r="I16" s="1509"/>
      <c r="J16" s="1509"/>
      <c r="K16" s="1509"/>
      <c r="L16" s="1509"/>
      <c r="M16" s="1509"/>
      <c r="N16" s="1005">
        <v>2</v>
      </c>
    </row>
    <row r="17" spans="2:8" ht="15.75">
      <c r="B17" s="978"/>
      <c r="C17" s="978"/>
      <c r="D17" s="979"/>
      <c r="E17" s="978"/>
      <c r="F17" s="978"/>
      <c r="G17" s="979"/>
      <c r="H17" s="978"/>
    </row>
    <row r="18" spans="2:8" ht="15.75">
      <c r="B18" s="978"/>
      <c r="C18" s="978"/>
      <c r="D18" s="978"/>
      <c r="E18" s="978"/>
      <c r="F18" s="978"/>
      <c r="G18" s="980"/>
      <c r="H18" s="978"/>
    </row>
    <row r="19" spans="2:8" ht="15.75">
      <c r="B19" s="978"/>
      <c r="C19" s="978"/>
      <c r="D19" s="978"/>
      <c r="E19" s="978"/>
      <c r="F19" s="978"/>
      <c r="G19" s="980"/>
      <c r="H19" s="978"/>
    </row>
    <row r="20" spans="2:8" ht="15.75">
      <c r="B20" s="978"/>
      <c r="C20" s="978"/>
      <c r="D20" s="980"/>
      <c r="E20" s="978"/>
      <c r="F20" s="978"/>
      <c r="G20" s="980"/>
      <c r="H20" s="978"/>
    </row>
    <row r="21" spans="2:8" ht="15.75">
      <c r="B21" s="978"/>
      <c r="C21" s="978"/>
      <c r="D21" s="978"/>
      <c r="E21" s="978"/>
      <c r="F21" s="978"/>
      <c r="G21" s="980"/>
      <c r="H21" s="978"/>
    </row>
    <row r="22" spans="2:8" ht="15.75">
      <c r="B22" s="978"/>
      <c r="C22" s="978"/>
      <c r="D22" s="978"/>
      <c r="E22" s="978"/>
      <c r="F22" s="978"/>
      <c r="G22" s="979"/>
      <c r="H22" s="978"/>
    </row>
    <row r="23" spans="2:8" ht="15.75">
      <c r="B23" s="978"/>
      <c r="C23" s="978"/>
      <c r="D23" s="980"/>
      <c r="E23" s="978"/>
      <c r="F23" s="978"/>
      <c r="G23" s="980"/>
      <c r="H23" s="978"/>
    </row>
    <row r="24" spans="2:8" ht="15.75">
      <c r="B24" s="978"/>
      <c r="C24" s="978"/>
      <c r="D24" s="978"/>
      <c r="E24" s="978"/>
      <c r="F24" s="978"/>
      <c r="G24" s="979"/>
      <c r="H24" s="978"/>
    </row>
    <row r="25" spans="2:13" ht="15.75">
      <c r="B25" s="998" t="s">
        <v>403</v>
      </c>
      <c r="C25" s="999" t="e">
        <f>#REF!</f>
        <v>#REF!</v>
      </c>
      <c r="D25" s="999" t="e">
        <f>#REF!</f>
        <v>#REF!</v>
      </c>
      <c r="E25" s="999" t="str">
        <f>N5</f>
        <v>2б</v>
      </c>
      <c r="F25" s="999" t="e">
        <f>#REF!</f>
        <v>#REF!</v>
      </c>
      <c r="G25" s="999" t="e">
        <f>#REF!</f>
        <v>#REF!</v>
      </c>
      <c r="H25" s="999" t="e">
        <f>#REF!</f>
        <v>#REF!</v>
      </c>
      <c r="I25" s="999" t="e">
        <f>#REF!</f>
        <v>#REF!</v>
      </c>
      <c r="J25" s="999" t="e">
        <f>#REF!</f>
        <v>#REF!</v>
      </c>
      <c r="K25" s="999" t="e">
        <f>#REF!</f>
        <v>#REF!</v>
      </c>
      <c r="L25" s="999" t="e">
        <f>#REF!</f>
        <v>#REF!</v>
      </c>
      <c r="M25" s="999" t="e">
        <f>#REF!</f>
        <v>#REF!</v>
      </c>
    </row>
    <row r="26" spans="2:13" ht="15.75">
      <c r="B26" s="998" t="s">
        <v>405</v>
      </c>
      <c r="C26" s="999">
        <f aca="true" t="shared" si="3" ref="C26:M26">COUNTIF($C8:$C8,C25)</f>
        <v>0</v>
      </c>
      <c r="D26" s="999">
        <f t="shared" si="3"/>
        <v>0</v>
      </c>
      <c r="E26" s="999">
        <f t="shared" si="3"/>
        <v>1</v>
      </c>
      <c r="F26" s="999">
        <f t="shared" si="3"/>
        <v>0</v>
      </c>
      <c r="G26" s="999">
        <f t="shared" si="3"/>
        <v>0</v>
      </c>
      <c r="H26" s="999">
        <f t="shared" si="3"/>
        <v>0</v>
      </c>
      <c r="I26" s="999">
        <f t="shared" si="3"/>
        <v>0</v>
      </c>
      <c r="J26" s="999">
        <f t="shared" si="3"/>
        <v>0</v>
      </c>
      <c r="K26" s="999">
        <f t="shared" si="3"/>
        <v>0</v>
      </c>
      <c r="L26" s="999">
        <f t="shared" si="3"/>
        <v>0</v>
      </c>
      <c r="M26" s="999">
        <f t="shared" si="3"/>
        <v>0</v>
      </c>
    </row>
    <row r="27" spans="2:13" ht="15.75">
      <c r="B27" s="998" t="s">
        <v>406</v>
      </c>
      <c r="C27" s="999">
        <f>COUNTIF($D8:$D9,C25)</f>
        <v>0</v>
      </c>
      <c r="D27" s="999">
        <f>COUNTIF($D8:$D9,D25)</f>
        <v>0</v>
      </c>
      <c r="E27" s="999">
        <f>COUNTIF($D8:$D9,E25)+1</f>
        <v>1</v>
      </c>
      <c r="F27" s="999">
        <f>COUNTIF($D8:$D9,F25)</f>
        <v>0</v>
      </c>
      <c r="G27" s="999">
        <f>COUNTIF($D8:$D9,G25)</f>
        <v>0</v>
      </c>
      <c r="H27" s="999">
        <f>COUNTIF($D8:$D9,H25)+1</f>
        <v>1</v>
      </c>
      <c r="I27" s="999">
        <f>COUNTIF($D8:$D9,I25)</f>
        <v>0</v>
      </c>
      <c r="J27" s="999">
        <f>COUNTIF($D8:$D9,J25)</f>
        <v>0</v>
      </c>
      <c r="K27" s="999">
        <f>COUNTIF($D8:$D9,K25)</f>
        <v>0</v>
      </c>
      <c r="L27" s="999">
        <f>COUNTIF($D8:$D9,L25)</f>
        <v>0</v>
      </c>
      <c r="M27" s="999">
        <f>COUNTIF($D8:$D9,M25)</f>
        <v>0</v>
      </c>
    </row>
    <row r="28" spans="2:13" ht="15.75">
      <c r="B28" s="998" t="s">
        <v>407</v>
      </c>
      <c r="C28" s="999"/>
      <c r="D28" s="1001"/>
      <c r="E28" s="1001"/>
      <c r="F28" s="999"/>
      <c r="G28" s="1002"/>
      <c r="H28" s="999"/>
      <c r="I28" s="998"/>
      <c r="J28" s="998"/>
      <c r="K28" s="998"/>
      <c r="L28" s="998"/>
      <c r="M28" s="998"/>
    </row>
    <row r="29" spans="2:13" ht="15.75">
      <c r="B29" s="998"/>
      <c r="C29" s="999"/>
      <c r="D29" s="1001"/>
      <c r="E29" s="1001"/>
      <c r="F29" s="999"/>
      <c r="G29" s="1002"/>
      <c r="H29" s="999"/>
      <c r="I29" s="998"/>
      <c r="J29" s="998"/>
      <c r="K29" s="998"/>
      <c r="L29" s="998"/>
      <c r="M29" s="998"/>
    </row>
    <row r="30" spans="2:13" ht="15.75">
      <c r="B30" s="998" t="s">
        <v>408</v>
      </c>
      <c r="C30" s="999"/>
      <c r="D30" s="1001"/>
      <c r="E30" s="1001"/>
      <c r="F30" s="999"/>
      <c r="G30" s="1002"/>
      <c r="H30" s="999"/>
      <c r="I30" s="998"/>
      <c r="J30" s="998"/>
      <c r="K30" s="998"/>
      <c r="L30" s="998"/>
      <c r="M30" s="998"/>
    </row>
    <row r="31" spans="2:13" ht="15.75">
      <c r="B31" s="998" t="s">
        <v>405</v>
      </c>
      <c r="C31" s="999">
        <f aca="true" t="shared" si="4" ref="C31:M31">COUNTIF($C10:$C12,C25)</f>
        <v>0</v>
      </c>
      <c r="D31" s="999">
        <f t="shared" si="4"/>
        <v>0</v>
      </c>
      <c r="E31" s="999">
        <f t="shared" si="4"/>
        <v>2</v>
      </c>
      <c r="F31" s="999">
        <f t="shared" si="4"/>
        <v>0</v>
      </c>
      <c r="G31" s="999">
        <f t="shared" si="4"/>
        <v>0</v>
      </c>
      <c r="H31" s="999">
        <f t="shared" si="4"/>
        <v>0</v>
      </c>
      <c r="I31" s="999">
        <f t="shared" si="4"/>
        <v>0</v>
      </c>
      <c r="J31" s="999">
        <f t="shared" si="4"/>
        <v>0</v>
      </c>
      <c r="K31" s="999">
        <f t="shared" si="4"/>
        <v>0</v>
      </c>
      <c r="L31" s="999">
        <f t="shared" si="4"/>
        <v>0</v>
      </c>
      <c r="M31" s="999">
        <f t="shared" si="4"/>
        <v>0</v>
      </c>
    </row>
    <row r="32" spans="2:13" ht="15.75">
      <c r="B32" s="998" t="s">
        <v>406</v>
      </c>
      <c r="C32" s="999">
        <f aca="true" t="shared" si="5" ref="C32:M32">COUNTIF($D10:$D12,C25)</f>
        <v>0</v>
      </c>
      <c r="D32" s="999">
        <f t="shared" si="5"/>
        <v>0</v>
      </c>
      <c r="E32" s="999">
        <f t="shared" si="5"/>
        <v>1</v>
      </c>
      <c r="F32" s="999">
        <f t="shared" si="5"/>
        <v>0</v>
      </c>
      <c r="G32" s="999">
        <f t="shared" si="5"/>
        <v>0</v>
      </c>
      <c r="H32" s="999">
        <f t="shared" si="5"/>
        <v>0</v>
      </c>
      <c r="I32" s="999">
        <f t="shared" si="5"/>
        <v>0</v>
      </c>
      <c r="J32" s="999">
        <f t="shared" si="5"/>
        <v>0</v>
      </c>
      <c r="K32" s="999">
        <f t="shared" si="5"/>
        <v>0</v>
      </c>
      <c r="L32" s="999">
        <f t="shared" si="5"/>
        <v>0</v>
      </c>
      <c r="M32" s="999">
        <f t="shared" si="5"/>
        <v>0</v>
      </c>
    </row>
    <row r="33" spans="2:13" ht="15.75">
      <c r="B33" s="998" t="s">
        <v>407</v>
      </c>
      <c r="C33" s="999"/>
      <c r="D33" s="1001"/>
      <c r="E33" s="1001"/>
      <c r="F33" s="999">
        <v>1</v>
      </c>
      <c r="G33" s="1002"/>
      <c r="H33" s="999"/>
      <c r="I33" s="998"/>
      <c r="J33" s="998"/>
      <c r="K33" s="998"/>
      <c r="L33" s="998"/>
      <c r="M33" s="998"/>
    </row>
    <row r="34" spans="2:13" ht="15.75">
      <c r="B34" s="998"/>
      <c r="C34" s="999"/>
      <c r="D34" s="1001"/>
      <c r="E34" s="1001"/>
      <c r="F34" s="999"/>
      <c r="G34" s="1002"/>
      <c r="H34" s="999"/>
      <c r="I34" s="998"/>
      <c r="J34" s="998"/>
      <c r="K34" s="998"/>
      <c r="L34" s="998"/>
      <c r="M34" s="998"/>
    </row>
    <row r="35" spans="2:13" ht="15.75">
      <c r="B35" s="998" t="s">
        <v>409</v>
      </c>
      <c r="C35" s="999"/>
      <c r="D35" s="1001"/>
      <c r="E35" s="1001"/>
      <c r="F35" s="999"/>
      <c r="G35" s="1002"/>
      <c r="H35" s="999"/>
      <c r="I35" s="998"/>
      <c r="J35" s="998"/>
      <c r="K35" s="998"/>
      <c r="L35" s="998"/>
      <c r="M35" s="998"/>
    </row>
    <row r="36" spans="2:13" ht="15.75">
      <c r="B36" s="998" t="s">
        <v>405</v>
      </c>
      <c r="C36" s="999">
        <f aca="true" t="shared" si="6" ref="C36:M36">COUNTIF($C13:$C13,C25)</f>
        <v>0</v>
      </c>
      <c r="D36" s="999">
        <f t="shared" si="6"/>
        <v>0</v>
      </c>
      <c r="E36" s="999">
        <f t="shared" si="6"/>
        <v>1</v>
      </c>
      <c r="F36" s="999">
        <f t="shared" si="6"/>
        <v>0</v>
      </c>
      <c r="G36" s="999">
        <f t="shared" si="6"/>
        <v>0</v>
      </c>
      <c r="H36" s="999">
        <f t="shared" si="6"/>
        <v>0</v>
      </c>
      <c r="I36" s="999">
        <f t="shared" si="6"/>
        <v>0</v>
      </c>
      <c r="J36" s="999">
        <f t="shared" si="6"/>
        <v>0</v>
      </c>
      <c r="K36" s="999">
        <f t="shared" si="6"/>
        <v>0</v>
      </c>
      <c r="L36" s="999">
        <f t="shared" si="6"/>
        <v>0</v>
      </c>
      <c r="M36" s="999">
        <f t="shared" si="6"/>
        <v>0</v>
      </c>
    </row>
    <row r="37" spans="2:13" ht="15.75">
      <c r="B37" s="998" t="s">
        <v>406</v>
      </c>
      <c r="C37" s="999">
        <f aca="true" t="shared" si="7" ref="C37:M37">COUNTIF($D13:$D13,C25)</f>
        <v>0</v>
      </c>
      <c r="D37" s="999">
        <f t="shared" si="7"/>
        <v>0</v>
      </c>
      <c r="E37" s="999">
        <f t="shared" si="7"/>
        <v>0</v>
      </c>
      <c r="F37" s="999">
        <f t="shared" si="7"/>
        <v>0</v>
      </c>
      <c r="G37" s="999">
        <f t="shared" si="7"/>
        <v>0</v>
      </c>
      <c r="H37" s="999">
        <f t="shared" si="7"/>
        <v>0</v>
      </c>
      <c r="I37" s="999">
        <f t="shared" si="7"/>
        <v>0</v>
      </c>
      <c r="J37" s="999">
        <f t="shared" si="7"/>
        <v>0</v>
      </c>
      <c r="K37" s="999">
        <f t="shared" si="7"/>
        <v>0</v>
      </c>
      <c r="L37" s="999">
        <f t="shared" si="7"/>
        <v>0</v>
      </c>
      <c r="M37" s="999">
        <f t="shared" si="7"/>
        <v>0</v>
      </c>
    </row>
    <row r="38" spans="2:13" ht="15.75">
      <c r="B38" s="998" t="s">
        <v>407</v>
      </c>
      <c r="C38" s="999"/>
      <c r="D38" s="1001"/>
      <c r="E38" s="1001"/>
      <c r="F38" s="999"/>
      <c r="G38" s="1002">
        <v>1</v>
      </c>
      <c r="H38" s="999">
        <v>1</v>
      </c>
      <c r="I38" s="998"/>
      <c r="J38" s="998"/>
      <c r="K38" s="998">
        <v>1</v>
      </c>
      <c r="L38" s="998"/>
      <c r="M38" s="998"/>
    </row>
    <row r="39" spans="2:13" ht="15.75">
      <c r="B39" s="998"/>
      <c r="C39" s="999"/>
      <c r="D39" s="1001"/>
      <c r="E39" s="1001"/>
      <c r="F39" s="999"/>
      <c r="G39" s="1002"/>
      <c r="H39" s="999"/>
      <c r="I39" s="998"/>
      <c r="J39" s="998"/>
      <c r="K39" s="998"/>
      <c r="L39" s="998"/>
      <c r="M39" s="998"/>
    </row>
    <row r="40" spans="2:13" ht="15.75">
      <c r="B40" s="998" t="s">
        <v>410</v>
      </c>
      <c r="C40" s="999"/>
      <c r="D40" s="1001"/>
      <c r="E40" s="1001"/>
      <c r="F40" s="999"/>
      <c r="G40" s="1002"/>
      <c r="H40" s="999"/>
      <c r="I40" s="998"/>
      <c r="J40" s="998"/>
      <c r="K40" s="998"/>
      <c r="L40" s="998"/>
      <c r="M40" s="998"/>
    </row>
    <row r="41" spans="2:13" ht="15.75">
      <c r="B41" s="998" t="s">
        <v>405</v>
      </c>
      <c r="C41" s="999"/>
      <c r="D41" s="1001"/>
      <c r="E41" s="1001"/>
      <c r="F41" s="999"/>
      <c r="G41" s="1002"/>
      <c r="H41" s="999"/>
      <c r="I41" s="998"/>
      <c r="J41" s="998"/>
      <c r="K41" s="998"/>
      <c r="L41" s="998"/>
      <c r="M41" s="998"/>
    </row>
    <row r="42" spans="2:13" ht="15.75">
      <c r="B42" s="998" t="s">
        <v>406</v>
      </c>
      <c r="C42" s="999"/>
      <c r="D42" s="1001"/>
      <c r="E42" s="1001"/>
      <c r="F42" s="999">
        <v>1</v>
      </c>
      <c r="G42" s="1002">
        <v>1</v>
      </c>
      <c r="H42" s="999">
        <v>2</v>
      </c>
      <c r="I42" s="998">
        <v>2</v>
      </c>
      <c r="J42" s="998">
        <v>1</v>
      </c>
      <c r="K42" s="998">
        <v>1</v>
      </c>
      <c r="L42" s="998"/>
      <c r="M42" s="998"/>
    </row>
    <row r="43" spans="2:13" ht="15.75">
      <c r="B43" s="998" t="s">
        <v>407</v>
      </c>
      <c r="C43" s="999"/>
      <c r="D43" s="1001"/>
      <c r="E43" s="1001"/>
      <c r="F43" s="999"/>
      <c r="G43" s="1002"/>
      <c r="H43" s="999"/>
      <c r="I43" s="998"/>
      <c r="J43" s="998"/>
      <c r="K43" s="998"/>
      <c r="L43" s="998"/>
      <c r="M43" s="998"/>
    </row>
    <row r="44" spans="2:13" ht="15.75">
      <c r="B44" s="998"/>
      <c r="C44" s="999"/>
      <c r="D44" s="1001"/>
      <c r="E44" s="1001"/>
      <c r="F44" s="999"/>
      <c r="G44" s="1002"/>
      <c r="H44" s="999"/>
      <c r="I44" s="998"/>
      <c r="J44" s="998"/>
      <c r="K44" s="998"/>
      <c r="L44" s="998"/>
      <c r="M44" s="998"/>
    </row>
    <row r="45" spans="2:13" ht="15.75">
      <c r="B45" s="998" t="s">
        <v>411</v>
      </c>
      <c r="C45" s="999"/>
      <c r="D45" s="1001"/>
      <c r="E45" s="1001"/>
      <c r="F45" s="999"/>
      <c r="G45" s="1002"/>
      <c r="H45" s="999"/>
      <c r="I45" s="998"/>
      <c r="J45" s="998"/>
      <c r="K45" s="998"/>
      <c r="L45" s="998"/>
      <c r="M45" s="998"/>
    </row>
    <row r="46" spans="2:13" ht="15.75">
      <c r="B46" s="998" t="s">
        <v>405</v>
      </c>
      <c r="C46" s="999"/>
      <c r="D46" s="999"/>
      <c r="E46" s="999"/>
      <c r="F46" s="999"/>
      <c r="G46" s="999"/>
      <c r="H46" s="999"/>
      <c r="I46" s="999"/>
      <c r="J46" s="999"/>
      <c r="K46" s="999"/>
      <c r="L46" s="999"/>
      <c r="M46" s="999"/>
    </row>
    <row r="47" spans="2:13" ht="15.75">
      <c r="B47" s="998" t="s">
        <v>406</v>
      </c>
      <c r="C47" s="999"/>
      <c r="D47" s="999"/>
      <c r="E47" s="999"/>
      <c r="F47" s="999"/>
      <c r="G47" s="999"/>
      <c r="H47" s="999"/>
      <c r="I47" s="999">
        <v>2</v>
      </c>
      <c r="J47" s="999"/>
      <c r="K47" s="999"/>
      <c r="L47" s="999"/>
      <c r="M47" s="999"/>
    </row>
    <row r="48" spans="2:13" ht="15.75">
      <c r="B48" s="998" t="s">
        <v>407</v>
      </c>
      <c r="C48" s="999"/>
      <c r="D48" s="1001"/>
      <c r="E48" s="1001"/>
      <c r="F48" s="999"/>
      <c r="G48" s="1002"/>
      <c r="H48" s="999"/>
      <c r="I48" s="998"/>
      <c r="J48" s="998"/>
      <c r="K48" s="998"/>
      <c r="L48" s="998"/>
      <c r="M48" s="998"/>
    </row>
    <row r="49" spans="2:13" ht="15.75">
      <c r="B49" s="998"/>
      <c r="C49" s="999"/>
      <c r="D49" s="1001"/>
      <c r="E49" s="1001"/>
      <c r="F49" s="999"/>
      <c r="G49" s="1002"/>
      <c r="H49" s="999"/>
      <c r="I49" s="998"/>
      <c r="J49" s="998"/>
      <c r="K49" s="998"/>
      <c r="L49" s="998"/>
      <c r="M49" s="998"/>
    </row>
    <row r="50" spans="2:13" ht="15.75">
      <c r="B50" s="998" t="s">
        <v>414</v>
      </c>
      <c r="C50" s="999"/>
      <c r="D50" s="1001"/>
      <c r="E50" s="1001"/>
      <c r="F50" s="999"/>
      <c r="G50" s="1002"/>
      <c r="H50" s="999"/>
      <c r="I50" s="998"/>
      <c r="J50" s="998"/>
      <c r="K50" s="998"/>
      <c r="L50" s="998"/>
      <c r="M50" s="998"/>
    </row>
    <row r="51" spans="2:13" ht="15.75">
      <c r="B51" s="998" t="s">
        <v>405</v>
      </c>
      <c r="C51" s="999" t="e">
        <f>COUNTIF(#REF!,C25)</f>
        <v>#REF!</v>
      </c>
      <c r="D51" s="999" t="e">
        <f>COUNTIF(#REF!,D25)</f>
        <v>#REF!</v>
      </c>
      <c r="E51" s="999" t="e">
        <f>COUNTIF(#REF!,E25)</f>
        <v>#REF!</v>
      </c>
      <c r="F51" s="999" t="e">
        <f>COUNTIF(#REF!,F25)</f>
        <v>#REF!</v>
      </c>
      <c r="G51" s="999" t="e">
        <f>COUNTIF(#REF!,G25)</f>
        <v>#REF!</v>
      </c>
      <c r="H51" s="999" t="e">
        <f>COUNTIF(#REF!,H25)</f>
        <v>#REF!</v>
      </c>
      <c r="I51" s="999" t="e">
        <f>COUNTIF(#REF!,I25)</f>
        <v>#REF!</v>
      </c>
      <c r="J51" s="999" t="e">
        <f>COUNTIF(#REF!,J25)</f>
        <v>#REF!</v>
      </c>
      <c r="K51" s="999" t="e">
        <f>COUNTIF(#REF!,K25)</f>
        <v>#REF!</v>
      </c>
      <c r="L51" s="999" t="e">
        <f>COUNTIF(#REF!,L25)</f>
        <v>#REF!</v>
      </c>
      <c r="M51" s="999" t="e">
        <f>COUNTIF(#REF!,M25)</f>
        <v>#REF!</v>
      </c>
    </row>
    <row r="52" spans="2:13" ht="15.75">
      <c r="B52" s="998" t="s">
        <v>406</v>
      </c>
      <c r="C52" s="999" t="e">
        <f>COUNTIF(#REF!,C25)</f>
        <v>#REF!</v>
      </c>
      <c r="D52" s="999" t="e">
        <f>COUNTIF(#REF!,D25)</f>
        <v>#REF!</v>
      </c>
      <c r="E52" s="999" t="e">
        <f>COUNTIF(#REF!,E25)</f>
        <v>#REF!</v>
      </c>
      <c r="F52" s="999" t="e">
        <f>COUNTIF(#REF!,F25)</f>
        <v>#REF!</v>
      </c>
      <c r="G52" s="999" t="e">
        <f>COUNTIF(#REF!,G25)</f>
        <v>#REF!</v>
      </c>
      <c r="H52" s="999" t="e">
        <f>COUNTIF(#REF!,H25)</f>
        <v>#REF!</v>
      </c>
      <c r="I52" s="999" t="e">
        <f>COUNTIF(#REF!,I25)</f>
        <v>#REF!</v>
      </c>
      <c r="J52" s="999" t="e">
        <f>COUNTIF(#REF!,J25)+2</f>
        <v>#REF!</v>
      </c>
      <c r="K52" s="999" t="e">
        <f>COUNTIF(#REF!,K25)+1</f>
        <v>#REF!</v>
      </c>
      <c r="L52" s="999" t="e">
        <f>COUNTIF(#REF!,L25)+2</f>
        <v>#REF!</v>
      </c>
      <c r="M52" s="999" t="e">
        <f>COUNTIF(#REF!,M25)+1</f>
        <v>#REF!</v>
      </c>
    </row>
    <row r="53" spans="2:13" ht="15.75">
      <c r="B53" s="998" t="s">
        <v>407</v>
      </c>
      <c r="C53" s="999"/>
      <c r="D53" s="1001"/>
      <c r="E53" s="1001"/>
      <c r="F53" s="999"/>
      <c r="G53" s="1002"/>
      <c r="H53" s="999"/>
      <c r="I53" s="998"/>
      <c r="J53" s="998"/>
      <c r="K53" s="998"/>
      <c r="L53" s="998"/>
      <c r="M53" s="998">
        <v>1</v>
      </c>
    </row>
    <row r="54" spans="2:13" ht="15.75">
      <c r="B54" s="998" t="s">
        <v>412</v>
      </c>
      <c r="C54" s="999"/>
      <c r="D54" s="1001"/>
      <c r="E54" s="1001"/>
      <c r="F54" s="999"/>
      <c r="G54" s="1002"/>
      <c r="H54" s="999">
        <v>1</v>
      </c>
      <c r="I54" s="998"/>
      <c r="J54" s="998"/>
      <c r="K54" s="998">
        <v>1</v>
      </c>
      <c r="L54" s="998"/>
      <c r="M54" s="998"/>
    </row>
    <row r="55" spans="2:13" ht="15.75">
      <c r="B55" s="998"/>
      <c r="C55" s="999"/>
      <c r="D55" s="1001"/>
      <c r="E55" s="1001"/>
      <c r="F55" s="999"/>
      <c r="G55" s="1002"/>
      <c r="H55" s="999"/>
      <c r="I55" s="998"/>
      <c r="J55" s="998"/>
      <c r="K55" s="998"/>
      <c r="L55" s="998"/>
      <c r="M55" s="998"/>
    </row>
    <row r="56" spans="2:13" ht="15.75">
      <c r="B56" s="998" t="s">
        <v>413</v>
      </c>
      <c r="C56" s="999"/>
      <c r="D56" s="1001"/>
      <c r="E56" s="1001"/>
      <c r="F56" s="999"/>
      <c r="G56" s="1002"/>
      <c r="H56" s="999"/>
      <c r="I56" s="998"/>
      <c r="J56" s="998"/>
      <c r="K56" s="998"/>
      <c r="L56" s="998"/>
      <c r="M56" s="998"/>
    </row>
    <row r="57" spans="2:13" ht="15.75">
      <c r="B57" s="998" t="s">
        <v>405</v>
      </c>
      <c r="C57" s="999" t="e">
        <f aca="true" t="shared" si="8" ref="C57:M57">C26+C31+C36+C41+C46+C51</f>
        <v>#REF!</v>
      </c>
      <c r="D57" s="999" t="e">
        <f t="shared" si="8"/>
        <v>#REF!</v>
      </c>
      <c r="E57" s="999" t="e">
        <f t="shared" si="8"/>
        <v>#REF!</v>
      </c>
      <c r="F57" s="999" t="e">
        <f t="shared" si="8"/>
        <v>#REF!</v>
      </c>
      <c r="G57" s="999" t="e">
        <f t="shared" si="8"/>
        <v>#REF!</v>
      </c>
      <c r="H57" s="999" t="e">
        <f t="shared" si="8"/>
        <v>#REF!</v>
      </c>
      <c r="I57" s="999" t="e">
        <f t="shared" si="8"/>
        <v>#REF!</v>
      </c>
      <c r="J57" s="999" t="e">
        <f t="shared" si="8"/>
        <v>#REF!</v>
      </c>
      <c r="K57" s="999" t="e">
        <f t="shared" si="8"/>
        <v>#REF!</v>
      </c>
      <c r="L57" s="999" t="e">
        <f t="shared" si="8"/>
        <v>#REF!</v>
      </c>
      <c r="M57" s="999" t="e">
        <f t="shared" si="8"/>
        <v>#REF!</v>
      </c>
    </row>
    <row r="58" spans="2:13" ht="15.75">
      <c r="B58" s="998" t="s">
        <v>406</v>
      </c>
      <c r="C58" s="999" t="e">
        <f aca="true" t="shared" si="9" ref="C58:M58">C27+C32+C37+C42+C47+C54+C52</f>
        <v>#REF!</v>
      </c>
      <c r="D58" s="999" t="e">
        <f t="shared" si="9"/>
        <v>#REF!</v>
      </c>
      <c r="E58" s="999" t="e">
        <f t="shared" si="9"/>
        <v>#REF!</v>
      </c>
      <c r="F58" s="999" t="e">
        <f t="shared" si="9"/>
        <v>#REF!</v>
      </c>
      <c r="G58" s="999" t="e">
        <f t="shared" si="9"/>
        <v>#REF!</v>
      </c>
      <c r="H58" s="999" t="e">
        <f t="shared" si="9"/>
        <v>#REF!</v>
      </c>
      <c r="I58" s="999" t="e">
        <f t="shared" si="9"/>
        <v>#REF!</v>
      </c>
      <c r="J58" s="999" t="e">
        <f t="shared" si="9"/>
        <v>#REF!</v>
      </c>
      <c r="K58" s="999" t="e">
        <f t="shared" si="9"/>
        <v>#REF!</v>
      </c>
      <c r="L58" s="999" t="e">
        <f t="shared" si="9"/>
        <v>#REF!</v>
      </c>
      <c r="M58" s="999" t="e">
        <f t="shared" si="9"/>
        <v>#REF!</v>
      </c>
    </row>
    <row r="59" spans="2:13" ht="15.75">
      <c r="B59" s="998" t="s">
        <v>407</v>
      </c>
      <c r="C59" s="999">
        <f aca="true" t="shared" si="10" ref="C59:M59">C33+C38+C53</f>
        <v>0</v>
      </c>
      <c r="D59" s="999">
        <f t="shared" si="10"/>
        <v>0</v>
      </c>
      <c r="E59" s="999">
        <f t="shared" si="10"/>
        <v>0</v>
      </c>
      <c r="F59" s="999">
        <f t="shared" si="10"/>
        <v>1</v>
      </c>
      <c r="G59" s="999">
        <f t="shared" si="10"/>
        <v>1</v>
      </c>
      <c r="H59" s="999">
        <f t="shared" si="10"/>
        <v>1</v>
      </c>
      <c r="I59" s="999">
        <f t="shared" si="10"/>
        <v>0</v>
      </c>
      <c r="J59" s="999">
        <f t="shared" si="10"/>
        <v>0</v>
      </c>
      <c r="K59" s="999">
        <f t="shared" si="10"/>
        <v>1</v>
      </c>
      <c r="L59" s="999">
        <f t="shared" si="10"/>
        <v>0</v>
      </c>
      <c r="M59" s="999">
        <f t="shared" si="10"/>
        <v>1</v>
      </c>
    </row>
  </sheetData>
  <sheetProtection/>
  <mergeCells count="21">
    <mergeCell ref="A2:A7"/>
    <mergeCell ref="K4:K7"/>
    <mergeCell ref="J4:J7"/>
    <mergeCell ref="G2:G7"/>
    <mergeCell ref="D4:D7"/>
    <mergeCell ref="I4:I7"/>
    <mergeCell ref="A14:M14"/>
    <mergeCell ref="A15:M15"/>
    <mergeCell ref="A16:M16"/>
    <mergeCell ref="F2:F7"/>
    <mergeCell ref="A1:N1"/>
    <mergeCell ref="H3:H7"/>
    <mergeCell ref="I3:L3"/>
    <mergeCell ref="M3:M7"/>
    <mergeCell ref="L4:L7"/>
    <mergeCell ref="O2:O7"/>
    <mergeCell ref="B2:B7"/>
    <mergeCell ref="C2:D3"/>
    <mergeCell ref="E2:E7"/>
    <mergeCell ref="H2:M2"/>
    <mergeCell ref="C4:C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view="pageBreakPreview" zoomScale="80" zoomScaleNormal="66" zoomScaleSheetLayoutView="80" zoomScalePageLayoutView="0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K4" sqref="K4:K7"/>
    </sheetView>
  </sheetViews>
  <sheetFormatPr defaultColWidth="9.140625" defaultRowHeight="15"/>
  <cols>
    <col min="1" max="1" width="10.7109375" style="1080" customWidth="1"/>
    <col min="2" max="2" width="58.421875" style="1083" customWidth="1"/>
    <col min="3" max="3" width="5.57421875" style="1083" customWidth="1"/>
    <col min="4" max="4" width="11.7109375" style="1083" customWidth="1"/>
    <col min="5" max="5" width="5.8515625" style="1083" customWidth="1"/>
    <col min="6" max="6" width="4.57421875" style="1083" customWidth="1"/>
    <col min="7" max="7" width="11.140625" style="1083" hidden="1" customWidth="1"/>
    <col min="8" max="8" width="10.00390625" style="1083" hidden="1" customWidth="1"/>
    <col min="9" max="10" width="10.00390625" style="1083" customWidth="1"/>
    <col min="11" max="11" width="15.421875" style="1083" bestFit="1" customWidth="1"/>
    <col min="12" max="12" width="10.00390625" style="1083" customWidth="1"/>
    <col min="13" max="13" width="10.421875" style="1083" hidden="1" customWidth="1"/>
    <col min="14" max="14" width="7.140625" style="1084" customWidth="1"/>
    <col min="15" max="15" width="32.7109375" style="1152" customWidth="1"/>
    <col min="16" max="16384" width="9.140625" style="56" customWidth="1"/>
  </cols>
  <sheetData>
    <row r="1" spans="1:14" ht="19.5" thickBot="1">
      <c r="A1" s="1501" t="s">
        <v>426</v>
      </c>
      <c r="B1" s="1502"/>
      <c r="C1" s="1502"/>
      <c r="D1" s="1502"/>
      <c r="E1" s="1502"/>
      <c r="F1" s="1502"/>
      <c r="G1" s="1502"/>
      <c r="H1" s="1502"/>
      <c r="I1" s="1502"/>
      <c r="J1" s="1502"/>
      <c r="K1" s="1502"/>
      <c r="L1" s="1502"/>
      <c r="M1" s="1502"/>
      <c r="N1" s="1502"/>
    </row>
    <row r="2" spans="1:15" ht="15.75" customHeight="1">
      <c r="A2" s="1554" t="s">
        <v>4</v>
      </c>
      <c r="B2" s="1527" t="s">
        <v>5</v>
      </c>
      <c r="C2" s="1541" t="s">
        <v>355</v>
      </c>
      <c r="D2" s="1542"/>
      <c r="E2" s="1533" t="s">
        <v>80</v>
      </c>
      <c r="F2" s="1538" t="s">
        <v>148</v>
      </c>
      <c r="G2" s="1557" t="s">
        <v>81</v>
      </c>
      <c r="H2" s="1534" t="s">
        <v>82</v>
      </c>
      <c r="I2" s="1535"/>
      <c r="J2" s="1535"/>
      <c r="K2" s="1535"/>
      <c r="L2" s="1535"/>
      <c r="M2" s="1535"/>
      <c r="N2" s="1567"/>
      <c r="O2" s="1566" t="s">
        <v>422</v>
      </c>
    </row>
    <row r="3" spans="1:15" ht="19.5" thickBot="1">
      <c r="A3" s="1555"/>
      <c r="B3" s="1528"/>
      <c r="C3" s="1543"/>
      <c r="D3" s="1544"/>
      <c r="E3" s="1531"/>
      <c r="F3" s="1539"/>
      <c r="G3" s="1558"/>
      <c r="H3" s="1545" t="s">
        <v>6</v>
      </c>
      <c r="I3" s="1548" t="s">
        <v>7</v>
      </c>
      <c r="J3" s="1549"/>
      <c r="K3" s="1549"/>
      <c r="L3" s="1550"/>
      <c r="M3" s="1551" t="s">
        <v>84</v>
      </c>
      <c r="N3" s="1134"/>
      <c r="O3" s="1566"/>
    </row>
    <row r="4" spans="1:15" ht="18.75">
      <c r="A4" s="1555"/>
      <c r="B4" s="1528"/>
      <c r="C4" s="1545" t="s">
        <v>85</v>
      </c>
      <c r="D4" s="1530" t="s">
        <v>86</v>
      </c>
      <c r="E4" s="1531"/>
      <c r="F4" s="1539"/>
      <c r="G4" s="1558"/>
      <c r="H4" s="1546"/>
      <c r="I4" s="1530" t="s">
        <v>8</v>
      </c>
      <c r="J4" s="1530" t="s">
        <v>9</v>
      </c>
      <c r="K4" s="1530" t="s">
        <v>10</v>
      </c>
      <c r="L4" s="1530" t="s">
        <v>11</v>
      </c>
      <c r="M4" s="1552"/>
      <c r="N4" s="1017" t="s">
        <v>13</v>
      </c>
      <c r="O4" s="1566"/>
    </row>
    <row r="5" spans="1:15" ht="19.5" thickBot="1">
      <c r="A5" s="1555"/>
      <c r="B5" s="1528"/>
      <c r="C5" s="1546"/>
      <c r="D5" s="1531"/>
      <c r="E5" s="1531"/>
      <c r="F5" s="1539"/>
      <c r="G5" s="1558"/>
      <c r="H5" s="1546"/>
      <c r="I5" s="1531"/>
      <c r="J5" s="1531"/>
      <c r="K5" s="1531"/>
      <c r="L5" s="1531"/>
      <c r="M5" s="1552"/>
      <c r="N5" s="1018">
        <v>3</v>
      </c>
      <c r="O5" s="1566"/>
    </row>
    <row r="6" spans="1:15" ht="18.75">
      <c r="A6" s="1555"/>
      <c r="B6" s="1528"/>
      <c r="C6" s="1546"/>
      <c r="D6" s="1531"/>
      <c r="E6" s="1531"/>
      <c r="F6" s="1539"/>
      <c r="G6" s="1558"/>
      <c r="H6" s="1546"/>
      <c r="I6" s="1531"/>
      <c r="J6" s="1531"/>
      <c r="K6" s="1531"/>
      <c r="L6" s="1531"/>
      <c r="M6" s="1552"/>
      <c r="N6" s="1562"/>
      <c r="O6" s="1566"/>
    </row>
    <row r="7" spans="1:15" ht="19.5" thickBot="1">
      <c r="A7" s="1556"/>
      <c r="B7" s="1529"/>
      <c r="C7" s="1547"/>
      <c r="D7" s="1532"/>
      <c r="E7" s="1532"/>
      <c r="F7" s="1540"/>
      <c r="G7" s="1559"/>
      <c r="H7" s="1547"/>
      <c r="I7" s="1532"/>
      <c r="J7" s="1532"/>
      <c r="K7" s="1532"/>
      <c r="L7" s="1532"/>
      <c r="M7" s="1553"/>
      <c r="N7" s="1135">
        <v>15</v>
      </c>
      <c r="O7" s="1566"/>
    </row>
    <row r="8" spans="1:15" s="357" customFormat="1" ht="38.25" thickBot="1">
      <c r="A8" s="1136" t="s">
        <v>264</v>
      </c>
      <c r="B8" s="1137" t="s">
        <v>89</v>
      </c>
      <c r="C8" s="1138"/>
      <c r="D8" s="1139" t="s">
        <v>364</v>
      </c>
      <c r="E8" s="1139"/>
      <c r="F8" s="1140"/>
      <c r="G8" s="1116"/>
      <c r="H8" s="1034"/>
      <c r="I8" s="1138"/>
      <c r="J8" s="1138"/>
      <c r="K8" s="1138"/>
      <c r="L8" s="1138"/>
      <c r="M8" s="1141"/>
      <c r="N8" s="1142" t="s">
        <v>265</v>
      </c>
      <c r="O8" s="1153"/>
    </row>
    <row r="9" spans="1:15" s="997" customFormat="1" ht="19.5" thickBot="1">
      <c r="A9" s="1065" t="s">
        <v>143</v>
      </c>
      <c r="B9" s="1154" t="s">
        <v>90</v>
      </c>
      <c r="C9" s="1155">
        <v>3</v>
      </c>
      <c r="D9" s="1156"/>
      <c r="E9" s="1156"/>
      <c r="F9" s="1157"/>
      <c r="G9" s="1037">
        <v>4.5</v>
      </c>
      <c r="H9" s="1038">
        <f aca="true" t="shared" si="0" ref="H9:H15">G9*30</f>
        <v>135</v>
      </c>
      <c r="I9" s="1158">
        <f>J9+L9</f>
        <v>45</v>
      </c>
      <c r="J9" s="1159">
        <v>30</v>
      </c>
      <c r="K9" s="1160"/>
      <c r="L9" s="1159">
        <v>15</v>
      </c>
      <c r="M9" s="1040">
        <f aca="true" t="shared" si="1" ref="M9:M15">H9-I9</f>
        <v>90</v>
      </c>
      <c r="N9" s="1161">
        <f>ROUND(I9/$N$7,0)</f>
        <v>3</v>
      </c>
      <c r="O9" s="1162"/>
    </row>
    <row r="10" spans="1:15" s="357" customFormat="1" ht="18.75">
      <c r="A10" s="1041" t="s">
        <v>152</v>
      </c>
      <c r="B10" s="1042" t="s">
        <v>2</v>
      </c>
      <c r="C10" s="1043"/>
      <c r="D10" s="1044">
        <v>3</v>
      </c>
      <c r="E10" s="1045"/>
      <c r="F10" s="1046"/>
      <c r="G10" s="1047">
        <v>3</v>
      </c>
      <c r="H10" s="1048">
        <f t="shared" si="0"/>
        <v>90</v>
      </c>
      <c r="I10" s="1049">
        <v>60</v>
      </c>
      <c r="J10" s="1050"/>
      <c r="K10" s="1050"/>
      <c r="L10" s="1050">
        <v>60</v>
      </c>
      <c r="M10" s="1143">
        <f t="shared" si="1"/>
        <v>30</v>
      </c>
      <c r="N10" s="1061">
        <v>4</v>
      </c>
      <c r="O10" s="1153"/>
    </row>
    <row r="11" spans="1:15" s="994" customFormat="1" ht="37.5">
      <c r="A11" s="1055" t="s">
        <v>158</v>
      </c>
      <c r="B11" s="1056" t="s">
        <v>67</v>
      </c>
      <c r="C11" s="1163"/>
      <c r="D11" s="1164">
        <v>3</v>
      </c>
      <c r="E11" s="1164"/>
      <c r="F11" s="1058"/>
      <c r="G11" s="1059">
        <v>3</v>
      </c>
      <c r="H11" s="1057">
        <f t="shared" si="0"/>
        <v>90</v>
      </c>
      <c r="I11" s="1063">
        <f>J11+K11+L11</f>
        <v>45</v>
      </c>
      <c r="J11" s="955">
        <v>15</v>
      </c>
      <c r="K11" s="957">
        <v>15</v>
      </c>
      <c r="L11" s="957">
        <v>15</v>
      </c>
      <c r="M11" s="1064">
        <f t="shared" si="1"/>
        <v>45</v>
      </c>
      <c r="N11" s="1061">
        <f>ROUND(I11/$N$7,0)</f>
        <v>3</v>
      </c>
      <c r="O11" s="1165"/>
    </row>
    <row r="12" spans="1:15" s="994" customFormat="1" ht="18.75">
      <c r="A12" s="1055" t="s">
        <v>166</v>
      </c>
      <c r="B12" s="1056" t="s">
        <v>59</v>
      </c>
      <c r="C12" s="1118"/>
      <c r="D12" s="953"/>
      <c r="E12" s="957">
        <v>3</v>
      </c>
      <c r="F12" s="1166"/>
      <c r="G12" s="1059">
        <v>1</v>
      </c>
      <c r="H12" s="1057">
        <f t="shared" si="0"/>
        <v>30</v>
      </c>
      <c r="I12" s="1060">
        <f>J12+K12+L12</f>
        <v>15</v>
      </c>
      <c r="J12" s="955"/>
      <c r="K12" s="1119"/>
      <c r="L12" s="957">
        <v>15</v>
      </c>
      <c r="M12" s="1027">
        <f t="shared" si="1"/>
        <v>15</v>
      </c>
      <c r="N12" s="1061">
        <f>ROUND(I12/$N$7,0)</f>
        <v>1</v>
      </c>
      <c r="O12" s="1165"/>
    </row>
    <row r="13" spans="1:15" s="994" customFormat="1" ht="18.75">
      <c r="A13" s="1055" t="s">
        <v>176</v>
      </c>
      <c r="B13" s="1167" t="s">
        <v>16</v>
      </c>
      <c r="C13" s="1168">
        <v>3</v>
      </c>
      <c r="D13" s="1169"/>
      <c r="E13" s="1169"/>
      <c r="F13" s="1170"/>
      <c r="G13" s="1059">
        <v>5</v>
      </c>
      <c r="H13" s="1171">
        <f t="shared" si="0"/>
        <v>150</v>
      </c>
      <c r="I13" s="1172">
        <f>J13+L13+K13</f>
        <v>75</v>
      </c>
      <c r="J13" s="1173">
        <v>30</v>
      </c>
      <c r="K13" s="1174"/>
      <c r="L13" s="1175">
        <v>45</v>
      </c>
      <c r="M13" s="1176">
        <f t="shared" si="1"/>
        <v>75</v>
      </c>
      <c r="N13" s="1177">
        <f>ROUND(I13/$N$7,0)</f>
        <v>5</v>
      </c>
      <c r="O13" s="1165"/>
    </row>
    <row r="14" spans="1:15" s="984" customFormat="1" ht="18.75">
      <c r="A14" s="1032" t="s">
        <v>180</v>
      </c>
      <c r="B14" s="1178" t="s">
        <v>17</v>
      </c>
      <c r="C14" s="1168">
        <v>3</v>
      </c>
      <c r="D14" s="1169"/>
      <c r="E14" s="1169"/>
      <c r="F14" s="1170"/>
      <c r="G14" s="1179">
        <v>4</v>
      </c>
      <c r="H14" s="1179">
        <f t="shared" si="0"/>
        <v>120</v>
      </c>
      <c r="I14" s="1179">
        <f>J14+L14</f>
        <v>60</v>
      </c>
      <c r="J14" s="1179">
        <v>45</v>
      </c>
      <c r="K14" s="1179">
        <v>0</v>
      </c>
      <c r="L14" s="1179">
        <v>15</v>
      </c>
      <c r="M14" s="1179">
        <f t="shared" si="1"/>
        <v>60</v>
      </c>
      <c r="N14" s="1180">
        <v>4</v>
      </c>
      <c r="O14" s="1181"/>
    </row>
    <row r="15" spans="1:15" s="994" customFormat="1" ht="19.5" thickBot="1">
      <c r="A15" s="1055" t="s">
        <v>195</v>
      </c>
      <c r="B15" s="1182" t="s">
        <v>26</v>
      </c>
      <c r="C15" s="1117"/>
      <c r="D15" s="1128">
        <v>3</v>
      </c>
      <c r="E15" s="1128"/>
      <c r="F15" s="1061"/>
      <c r="G15" s="1183">
        <v>4.5</v>
      </c>
      <c r="H15" s="1184">
        <f t="shared" si="0"/>
        <v>135</v>
      </c>
      <c r="I15" s="954">
        <f>J15+L15+K15</f>
        <v>75</v>
      </c>
      <c r="J15" s="1185">
        <v>45</v>
      </c>
      <c r="K15" s="1185"/>
      <c r="L15" s="1185">
        <v>30</v>
      </c>
      <c r="M15" s="1186">
        <f t="shared" si="1"/>
        <v>60</v>
      </c>
      <c r="N15" s="1061">
        <v>5</v>
      </c>
      <c r="O15" s="1165"/>
    </row>
    <row r="16" spans="1:15" ht="16.5" customHeight="1" thickBot="1">
      <c r="A16" s="1568" t="s">
        <v>241</v>
      </c>
      <c r="B16" s="1569"/>
      <c r="C16" s="1569"/>
      <c r="D16" s="1569"/>
      <c r="E16" s="1569"/>
      <c r="F16" s="1569"/>
      <c r="G16" s="1569"/>
      <c r="H16" s="1569"/>
      <c r="I16" s="1569"/>
      <c r="J16" s="1569"/>
      <c r="K16" s="1569"/>
      <c r="L16" s="1569"/>
      <c r="M16" s="1569"/>
      <c r="N16" s="1569"/>
      <c r="O16" s="1187"/>
    </row>
    <row r="17" spans="1:15" s="776" customFormat="1" ht="19.5" thickBot="1">
      <c r="A17" s="1144" t="s">
        <v>331</v>
      </c>
      <c r="B17" s="1145" t="s">
        <v>430</v>
      </c>
      <c r="C17" s="1146"/>
      <c r="D17" s="1147">
        <v>3</v>
      </c>
      <c r="E17" s="1148"/>
      <c r="F17" s="1149"/>
      <c r="G17" s="1150">
        <v>1</v>
      </c>
      <c r="H17" s="1147">
        <v>30</v>
      </c>
      <c r="I17" s="1147">
        <v>14</v>
      </c>
      <c r="J17" s="1147"/>
      <c r="K17" s="1147"/>
      <c r="L17" s="1147">
        <v>14</v>
      </c>
      <c r="M17" s="1148">
        <v>16</v>
      </c>
      <c r="N17" s="1151">
        <v>1</v>
      </c>
      <c r="O17" s="1188"/>
    </row>
    <row r="18" spans="1:15" s="776" customFormat="1" ht="19.5" thickBot="1">
      <c r="A18" s="1536" t="s">
        <v>421</v>
      </c>
      <c r="B18" s="1536"/>
      <c r="C18" s="1536"/>
      <c r="D18" s="1536"/>
      <c r="E18" s="1536"/>
      <c r="F18" s="1536"/>
      <c r="G18" s="1536"/>
      <c r="H18" s="1536"/>
      <c r="I18" s="1536"/>
      <c r="J18" s="1536"/>
      <c r="K18" s="1536"/>
      <c r="L18" s="1536"/>
      <c r="M18" s="1536"/>
      <c r="N18" s="1151">
        <f>SUM(N9:N17)</f>
        <v>26</v>
      </c>
      <c r="O18" s="1189"/>
    </row>
    <row r="19" spans="1:14" ht="19.5" thickBot="1">
      <c r="A19" s="1570" t="s">
        <v>106</v>
      </c>
      <c r="B19" s="1571"/>
      <c r="C19" s="1571"/>
      <c r="D19" s="1571"/>
      <c r="E19" s="1571"/>
      <c r="F19" s="1571"/>
      <c r="G19" s="1571"/>
      <c r="H19" s="1571"/>
      <c r="I19" s="1571"/>
      <c r="J19" s="1571"/>
      <c r="K19" s="1571"/>
      <c r="L19" s="1571"/>
      <c r="M19" s="1572"/>
      <c r="N19" s="1190">
        <v>3</v>
      </c>
    </row>
    <row r="20" spans="1:14" ht="19.5" thickBot="1">
      <c r="A20" s="1536" t="s">
        <v>35</v>
      </c>
      <c r="B20" s="1536"/>
      <c r="C20" s="1536"/>
      <c r="D20" s="1536"/>
      <c r="E20" s="1536"/>
      <c r="F20" s="1536"/>
      <c r="G20" s="1536"/>
      <c r="H20" s="1536"/>
      <c r="I20" s="1536"/>
      <c r="J20" s="1536"/>
      <c r="K20" s="1536"/>
      <c r="L20" s="1536"/>
      <c r="M20" s="1536"/>
      <c r="N20" s="1191">
        <v>4</v>
      </c>
    </row>
    <row r="21" spans="1:14" ht="19.5" thickBot="1">
      <c r="A21" s="1536" t="s">
        <v>107</v>
      </c>
      <c r="B21" s="1536"/>
      <c r="C21" s="1536"/>
      <c r="D21" s="1536"/>
      <c r="E21" s="1536"/>
      <c r="F21" s="1536"/>
      <c r="G21" s="1536"/>
      <c r="H21" s="1536"/>
      <c r="I21" s="1536"/>
      <c r="J21" s="1536"/>
      <c r="K21" s="1536"/>
      <c r="L21" s="1536"/>
      <c r="M21" s="1536"/>
      <c r="N21" s="1192"/>
    </row>
    <row r="22" spans="1:14" ht="19.5" thickBot="1">
      <c r="A22" s="1536" t="s">
        <v>108</v>
      </c>
      <c r="B22" s="1536"/>
      <c r="C22" s="1536"/>
      <c r="D22" s="1536"/>
      <c r="E22" s="1536"/>
      <c r="F22" s="1536"/>
      <c r="G22" s="1536"/>
      <c r="H22" s="1536"/>
      <c r="I22" s="1536"/>
      <c r="J22" s="1536"/>
      <c r="K22" s="1536"/>
      <c r="L22" s="1536"/>
      <c r="M22" s="1536"/>
      <c r="N22" s="1193">
        <v>1</v>
      </c>
    </row>
    <row r="23" spans="2:8" ht="18.75">
      <c r="B23" s="1081"/>
      <c r="C23" s="1081"/>
      <c r="D23" s="1082"/>
      <c r="E23" s="1081"/>
      <c r="F23" s="1081"/>
      <c r="G23" s="1082"/>
      <c r="H23" s="1081"/>
    </row>
    <row r="24" spans="2:8" ht="18.75">
      <c r="B24" s="1081"/>
      <c r="C24" s="1081"/>
      <c r="D24" s="1081"/>
      <c r="E24" s="1081"/>
      <c r="F24" s="1081"/>
      <c r="G24" s="1085"/>
      <c r="H24" s="1081"/>
    </row>
    <row r="25" spans="2:8" ht="18.75">
      <c r="B25" s="1081"/>
      <c r="C25" s="1081"/>
      <c r="D25" s="1081"/>
      <c r="E25" s="1081"/>
      <c r="F25" s="1081"/>
      <c r="G25" s="1085"/>
      <c r="H25" s="1081"/>
    </row>
    <row r="26" spans="2:8" ht="18.75">
      <c r="B26" s="1081"/>
      <c r="C26" s="1081"/>
      <c r="D26" s="1085"/>
      <c r="E26" s="1081"/>
      <c r="F26" s="1081"/>
      <c r="G26" s="1085"/>
      <c r="H26" s="1081"/>
    </row>
    <row r="27" spans="2:8" ht="18.75">
      <c r="B27" s="1081"/>
      <c r="C27" s="1081"/>
      <c r="D27" s="1081"/>
      <c r="E27" s="1081"/>
      <c r="F27" s="1081"/>
      <c r="G27" s="1085"/>
      <c r="H27" s="1081"/>
    </row>
    <row r="28" spans="2:8" ht="18.75">
      <c r="B28" s="1081"/>
      <c r="C28" s="1081"/>
      <c r="D28" s="1081"/>
      <c r="E28" s="1081"/>
      <c r="F28" s="1081"/>
      <c r="G28" s="1082"/>
      <c r="H28" s="1081"/>
    </row>
    <row r="29" spans="2:8" ht="18.75">
      <c r="B29" s="1081"/>
      <c r="C29" s="1081"/>
      <c r="D29" s="1085"/>
      <c r="E29" s="1081"/>
      <c r="F29" s="1081"/>
      <c r="G29" s="1085"/>
      <c r="H29" s="1081"/>
    </row>
    <row r="30" spans="2:8" ht="18.75">
      <c r="B30" s="1081"/>
      <c r="C30" s="1081"/>
      <c r="D30" s="1081"/>
      <c r="E30" s="1081"/>
      <c r="F30" s="1081"/>
      <c r="G30" s="1082"/>
      <c r="H30" s="1081"/>
    </row>
    <row r="31" spans="2:13" ht="18.75">
      <c r="B31" s="1086" t="s">
        <v>403</v>
      </c>
      <c r="C31" s="1087" t="e">
        <f>#REF!</f>
        <v>#REF!</v>
      </c>
      <c r="D31" s="1087" t="e">
        <f>#REF!</f>
        <v>#REF!</v>
      </c>
      <c r="E31" s="1087" t="e">
        <f>#REF!</f>
        <v>#REF!</v>
      </c>
      <c r="F31" s="1087">
        <f>N5</f>
        <v>3</v>
      </c>
      <c r="G31" s="1087" t="e">
        <f>#REF!</f>
        <v>#REF!</v>
      </c>
      <c r="H31" s="1087" t="e">
        <f>#REF!</f>
        <v>#REF!</v>
      </c>
      <c r="I31" s="1087" t="e">
        <f>#REF!</f>
        <v>#REF!</v>
      </c>
      <c r="J31" s="1087" t="e">
        <f>#REF!</f>
        <v>#REF!</v>
      </c>
      <c r="K31" s="1087" t="e">
        <f>#REF!</f>
        <v>#REF!</v>
      </c>
      <c r="L31" s="1087" t="e">
        <f>#REF!</f>
        <v>#REF!</v>
      </c>
      <c r="M31" s="1087" t="e">
        <f>#REF!</f>
        <v>#REF!</v>
      </c>
    </row>
    <row r="32" spans="2:13" ht="18.75">
      <c r="B32" s="1086" t="s">
        <v>405</v>
      </c>
      <c r="C32" s="1087">
        <f aca="true" t="shared" si="2" ref="C32:M32">COUNTIF($C8:$C9,C31)</f>
        <v>0</v>
      </c>
      <c r="D32" s="1087">
        <f t="shared" si="2"/>
        <v>0</v>
      </c>
      <c r="E32" s="1087">
        <f t="shared" si="2"/>
        <v>0</v>
      </c>
      <c r="F32" s="1087">
        <f t="shared" si="2"/>
        <v>1</v>
      </c>
      <c r="G32" s="1087">
        <f t="shared" si="2"/>
        <v>0</v>
      </c>
      <c r="H32" s="1087">
        <f t="shared" si="2"/>
        <v>0</v>
      </c>
      <c r="I32" s="1087">
        <f t="shared" si="2"/>
        <v>0</v>
      </c>
      <c r="J32" s="1087">
        <f t="shared" si="2"/>
        <v>0</v>
      </c>
      <c r="K32" s="1087">
        <f t="shared" si="2"/>
        <v>0</v>
      </c>
      <c r="L32" s="1087">
        <f t="shared" si="2"/>
        <v>0</v>
      </c>
      <c r="M32" s="1087">
        <f t="shared" si="2"/>
        <v>0</v>
      </c>
    </row>
    <row r="33" spans="2:13" ht="18.75">
      <c r="B33" s="1086" t="s">
        <v>406</v>
      </c>
      <c r="C33" s="1087">
        <f>COUNTIF($D8:$D10,C31)</f>
        <v>0</v>
      </c>
      <c r="D33" s="1087">
        <f>COUNTIF($D8:$D10,D31)</f>
        <v>0</v>
      </c>
      <c r="E33" s="1087">
        <f>COUNTIF($D8:$D10,E31)+1</f>
        <v>1</v>
      </c>
      <c r="F33" s="1087">
        <f>COUNTIF($D8:$D10,F31)</f>
        <v>1</v>
      </c>
      <c r="G33" s="1087">
        <f>COUNTIF($D8:$D10,G31)</f>
        <v>0</v>
      </c>
      <c r="H33" s="1087">
        <f>COUNTIF($D8:$D10,H31)+1</f>
        <v>1</v>
      </c>
      <c r="I33" s="1087">
        <f>COUNTIF($D8:$D10,I31)</f>
        <v>0</v>
      </c>
      <c r="J33" s="1087">
        <f>COUNTIF($D8:$D10,J31)</f>
        <v>0</v>
      </c>
      <c r="K33" s="1087">
        <f>COUNTIF($D8:$D10,K31)</f>
        <v>0</v>
      </c>
      <c r="L33" s="1087">
        <f>COUNTIF($D8:$D10,L31)</f>
        <v>0</v>
      </c>
      <c r="M33" s="1087">
        <f>COUNTIF($D8:$D10,M31)</f>
        <v>0</v>
      </c>
    </row>
    <row r="34" spans="2:13" ht="18.75">
      <c r="B34" s="1086" t="s">
        <v>407</v>
      </c>
      <c r="C34" s="1087"/>
      <c r="D34" s="1089"/>
      <c r="E34" s="1089"/>
      <c r="F34" s="1087"/>
      <c r="G34" s="1088"/>
      <c r="H34" s="1087"/>
      <c r="I34" s="1086"/>
      <c r="J34" s="1086"/>
      <c r="K34" s="1086"/>
      <c r="L34" s="1086"/>
      <c r="M34" s="1086"/>
    </row>
    <row r="35" spans="2:13" ht="18.75">
      <c r="B35" s="1086"/>
      <c r="C35" s="1087"/>
      <c r="D35" s="1089"/>
      <c r="E35" s="1089"/>
      <c r="F35" s="1087"/>
      <c r="G35" s="1088"/>
      <c r="H35" s="1087"/>
      <c r="I35" s="1086"/>
      <c r="J35" s="1086"/>
      <c r="K35" s="1086"/>
      <c r="L35" s="1086"/>
      <c r="M35" s="1086"/>
    </row>
    <row r="36" spans="2:13" ht="18.75">
      <c r="B36" s="1086" t="s">
        <v>408</v>
      </c>
      <c r="C36" s="1087"/>
      <c r="D36" s="1089"/>
      <c r="E36" s="1089"/>
      <c r="F36" s="1087"/>
      <c r="G36" s="1088"/>
      <c r="H36" s="1087"/>
      <c r="I36" s="1086"/>
      <c r="J36" s="1086"/>
      <c r="K36" s="1086"/>
      <c r="L36" s="1086"/>
      <c r="M36" s="1086"/>
    </row>
    <row r="37" spans="2:13" ht="18.75">
      <c r="B37" s="1086" t="s">
        <v>405</v>
      </c>
      <c r="C37" s="1087">
        <f aca="true" t="shared" si="3" ref="C37:M37">COUNTIF($C11:$C12,C31)</f>
        <v>0</v>
      </c>
      <c r="D37" s="1087">
        <f t="shared" si="3"/>
        <v>0</v>
      </c>
      <c r="E37" s="1087">
        <f t="shared" si="3"/>
        <v>0</v>
      </c>
      <c r="F37" s="1087">
        <f t="shared" si="3"/>
        <v>0</v>
      </c>
      <c r="G37" s="1087">
        <f t="shared" si="3"/>
        <v>0</v>
      </c>
      <c r="H37" s="1087">
        <f t="shared" si="3"/>
        <v>0</v>
      </c>
      <c r="I37" s="1087">
        <f t="shared" si="3"/>
        <v>0</v>
      </c>
      <c r="J37" s="1087">
        <f t="shared" si="3"/>
        <v>0</v>
      </c>
      <c r="K37" s="1087">
        <f t="shared" si="3"/>
        <v>0</v>
      </c>
      <c r="L37" s="1087">
        <f t="shared" si="3"/>
        <v>0</v>
      </c>
      <c r="M37" s="1087">
        <f t="shared" si="3"/>
        <v>0</v>
      </c>
    </row>
    <row r="38" spans="2:13" ht="18.75">
      <c r="B38" s="1086" t="s">
        <v>406</v>
      </c>
      <c r="C38" s="1087">
        <f aca="true" t="shared" si="4" ref="C38:M38">COUNTIF($D11:$D12,C31)</f>
        <v>0</v>
      </c>
      <c r="D38" s="1087">
        <f t="shared" si="4"/>
        <v>0</v>
      </c>
      <c r="E38" s="1087">
        <f t="shared" si="4"/>
        <v>0</v>
      </c>
      <c r="F38" s="1087">
        <f t="shared" si="4"/>
        <v>1</v>
      </c>
      <c r="G38" s="1087">
        <f t="shared" si="4"/>
        <v>0</v>
      </c>
      <c r="H38" s="1087">
        <f t="shared" si="4"/>
        <v>0</v>
      </c>
      <c r="I38" s="1087">
        <f t="shared" si="4"/>
        <v>0</v>
      </c>
      <c r="J38" s="1087">
        <f t="shared" si="4"/>
        <v>0</v>
      </c>
      <c r="K38" s="1087">
        <f t="shared" si="4"/>
        <v>0</v>
      </c>
      <c r="L38" s="1087">
        <f t="shared" si="4"/>
        <v>0</v>
      </c>
      <c r="M38" s="1087">
        <f t="shared" si="4"/>
        <v>0</v>
      </c>
    </row>
    <row r="39" spans="2:13" ht="18.75">
      <c r="B39" s="1086" t="s">
        <v>407</v>
      </c>
      <c r="C39" s="1087"/>
      <c r="D39" s="1089"/>
      <c r="E39" s="1089"/>
      <c r="F39" s="1087">
        <v>1</v>
      </c>
      <c r="G39" s="1088"/>
      <c r="H39" s="1087"/>
      <c r="I39" s="1086"/>
      <c r="J39" s="1086"/>
      <c r="K39" s="1086"/>
      <c r="L39" s="1086"/>
      <c r="M39" s="1086"/>
    </row>
    <row r="40" spans="2:13" ht="18.75">
      <c r="B40" s="1086"/>
      <c r="C40" s="1087"/>
      <c r="D40" s="1089"/>
      <c r="E40" s="1089"/>
      <c r="F40" s="1087"/>
      <c r="G40" s="1088"/>
      <c r="H40" s="1087"/>
      <c r="I40" s="1086"/>
      <c r="J40" s="1086"/>
      <c r="K40" s="1086"/>
      <c r="L40" s="1086"/>
      <c r="M40" s="1086"/>
    </row>
    <row r="41" spans="2:13" ht="18.75">
      <c r="B41" s="1086" t="s">
        <v>409</v>
      </c>
      <c r="C41" s="1087"/>
      <c r="D41" s="1089"/>
      <c r="E41" s="1089"/>
      <c r="F41" s="1087"/>
      <c r="G41" s="1088"/>
      <c r="H41" s="1087"/>
      <c r="I41" s="1086"/>
      <c r="J41" s="1086"/>
      <c r="K41" s="1086"/>
      <c r="L41" s="1086"/>
      <c r="M41" s="1086"/>
    </row>
    <row r="42" spans="2:13" ht="18.75">
      <c r="B42" s="1086" t="s">
        <v>405</v>
      </c>
      <c r="C42" s="1087">
        <f aca="true" t="shared" si="5" ref="C42:M42">COUNTIF($C13:$C15,C31)</f>
        <v>0</v>
      </c>
      <c r="D42" s="1087">
        <f t="shared" si="5"/>
        <v>0</v>
      </c>
      <c r="E42" s="1087">
        <f t="shared" si="5"/>
        <v>0</v>
      </c>
      <c r="F42" s="1087">
        <f t="shared" si="5"/>
        <v>2</v>
      </c>
      <c r="G42" s="1087">
        <f t="shared" si="5"/>
        <v>0</v>
      </c>
      <c r="H42" s="1087">
        <f t="shared" si="5"/>
        <v>0</v>
      </c>
      <c r="I42" s="1087">
        <f t="shared" si="5"/>
        <v>0</v>
      </c>
      <c r="J42" s="1087">
        <f t="shared" si="5"/>
        <v>0</v>
      </c>
      <c r="K42" s="1087">
        <f t="shared" si="5"/>
        <v>0</v>
      </c>
      <c r="L42" s="1087">
        <f t="shared" si="5"/>
        <v>0</v>
      </c>
      <c r="M42" s="1087">
        <f t="shared" si="5"/>
        <v>0</v>
      </c>
    </row>
    <row r="43" spans="2:13" ht="18.75">
      <c r="B43" s="1086" t="s">
        <v>406</v>
      </c>
      <c r="C43" s="1087">
        <f aca="true" t="shared" si="6" ref="C43:M43">COUNTIF($D13:$D15,C31)</f>
        <v>0</v>
      </c>
      <c r="D43" s="1087">
        <f t="shared" si="6"/>
        <v>0</v>
      </c>
      <c r="E43" s="1087">
        <f t="shared" si="6"/>
        <v>0</v>
      </c>
      <c r="F43" s="1087">
        <f t="shared" si="6"/>
        <v>1</v>
      </c>
      <c r="G43" s="1087">
        <f t="shared" si="6"/>
        <v>0</v>
      </c>
      <c r="H43" s="1087">
        <f t="shared" si="6"/>
        <v>0</v>
      </c>
      <c r="I43" s="1087">
        <f t="shared" si="6"/>
        <v>0</v>
      </c>
      <c r="J43" s="1087">
        <f t="shared" si="6"/>
        <v>0</v>
      </c>
      <c r="K43" s="1087">
        <f t="shared" si="6"/>
        <v>0</v>
      </c>
      <c r="L43" s="1087">
        <f t="shared" si="6"/>
        <v>0</v>
      </c>
      <c r="M43" s="1087">
        <f t="shared" si="6"/>
        <v>0</v>
      </c>
    </row>
    <row r="44" spans="2:13" ht="18.75">
      <c r="B44" s="1086" t="s">
        <v>407</v>
      </c>
      <c r="C44" s="1087"/>
      <c r="D44" s="1089"/>
      <c r="E44" s="1089"/>
      <c r="F44" s="1087"/>
      <c r="G44" s="1088">
        <v>1</v>
      </c>
      <c r="H44" s="1087">
        <v>1</v>
      </c>
      <c r="I44" s="1086"/>
      <c r="J44" s="1086"/>
      <c r="K44" s="1086">
        <v>1</v>
      </c>
      <c r="L44" s="1086"/>
      <c r="M44" s="1086"/>
    </row>
    <row r="45" spans="2:13" ht="18.75">
      <c r="B45" s="1086"/>
      <c r="C45" s="1087"/>
      <c r="D45" s="1089"/>
      <c r="E45" s="1089"/>
      <c r="F45" s="1087"/>
      <c r="G45" s="1088"/>
      <c r="H45" s="1087"/>
      <c r="I45" s="1086"/>
      <c r="J45" s="1086"/>
      <c r="K45" s="1086"/>
      <c r="L45" s="1086"/>
      <c r="M45" s="1086"/>
    </row>
    <row r="46" spans="2:13" ht="18.75">
      <c r="B46" s="1086" t="s">
        <v>410</v>
      </c>
      <c r="C46" s="1087"/>
      <c r="D46" s="1089"/>
      <c r="E46" s="1089"/>
      <c r="F46" s="1087"/>
      <c r="G46" s="1088"/>
      <c r="H46" s="1087"/>
      <c r="I46" s="1086"/>
      <c r="J46" s="1086"/>
      <c r="K46" s="1086"/>
      <c r="L46" s="1086"/>
      <c r="M46" s="1086"/>
    </row>
    <row r="47" spans="2:13" ht="18.75">
      <c r="B47" s="1086" t="s">
        <v>405</v>
      </c>
      <c r="C47" s="1087"/>
      <c r="D47" s="1089"/>
      <c r="E47" s="1089"/>
      <c r="F47" s="1087"/>
      <c r="G47" s="1088"/>
      <c r="H47" s="1087"/>
      <c r="I47" s="1086"/>
      <c r="J47" s="1086"/>
      <c r="K47" s="1086"/>
      <c r="L47" s="1086"/>
      <c r="M47" s="1086"/>
    </row>
    <row r="48" spans="2:13" ht="18.75">
      <c r="B48" s="1086" t="s">
        <v>406</v>
      </c>
      <c r="C48" s="1087"/>
      <c r="D48" s="1089"/>
      <c r="E48" s="1089"/>
      <c r="F48" s="1087">
        <v>1</v>
      </c>
      <c r="G48" s="1088">
        <v>1</v>
      </c>
      <c r="H48" s="1087">
        <v>2</v>
      </c>
      <c r="I48" s="1086">
        <v>2</v>
      </c>
      <c r="J48" s="1086">
        <v>1</v>
      </c>
      <c r="K48" s="1086">
        <v>1</v>
      </c>
      <c r="L48" s="1086"/>
      <c r="M48" s="1086"/>
    </row>
    <row r="49" spans="2:13" ht="18.75">
      <c r="B49" s="1086" t="s">
        <v>407</v>
      </c>
      <c r="C49" s="1087"/>
      <c r="D49" s="1089"/>
      <c r="E49" s="1089"/>
      <c r="F49" s="1087"/>
      <c r="G49" s="1088"/>
      <c r="H49" s="1087"/>
      <c r="I49" s="1086"/>
      <c r="J49" s="1086"/>
      <c r="K49" s="1086"/>
      <c r="L49" s="1086"/>
      <c r="M49" s="1086"/>
    </row>
    <row r="50" spans="2:13" ht="18.75">
      <c r="B50" s="1086"/>
      <c r="C50" s="1087"/>
      <c r="D50" s="1089"/>
      <c r="E50" s="1089"/>
      <c r="F50" s="1087"/>
      <c r="G50" s="1088"/>
      <c r="H50" s="1087"/>
      <c r="I50" s="1086"/>
      <c r="J50" s="1086"/>
      <c r="K50" s="1086"/>
      <c r="L50" s="1086"/>
      <c r="M50" s="1086"/>
    </row>
    <row r="51" spans="2:13" ht="18.75">
      <c r="B51" s="1086" t="s">
        <v>411</v>
      </c>
      <c r="C51" s="1087"/>
      <c r="D51" s="1089"/>
      <c r="E51" s="1089"/>
      <c r="F51" s="1087"/>
      <c r="G51" s="1088"/>
      <c r="H51" s="1087"/>
      <c r="I51" s="1086"/>
      <c r="J51" s="1086"/>
      <c r="K51" s="1086"/>
      <c r="L51" s="1086"/>
      <c r="M51" s="1086"/>
    </row>
    <row r="52" spans="2:13" ht="18.75">
      <c r="B52" s="1086" t="s">
        <v>405</v>
      </c>
      <c r="C52" s="1087"/>
      <c r="D52" s="1087"/>
      <c r="E52" s="1087"/>
      <c r="F52" s="1087"/>
      <c r="G52" s="1087"/>
      <c r="H52" s="1087"/>
      <c r="I52" s="1087"/>
      <c r="J52" s="1087"/>
      <c r="K52" s="1087"/>
      <c r="L52" s="1087"/>
      <c r="M52" s="1087"/>
    </row>
    <row r="53" spans="2:13" ht="18.75">
      <c r="B53" s="1086" t="s">
        <v>406</v>
      </c>
      <c r="C53" s="1087"/>
      <c r="D53" s="1087"/>
      <c r="E53" s="1087"/>
      <c r="F53" s="1087"/>
      <c r="G53" s="1087"/>
      <c r="H53" s="1087"/>
      <c r="I53" s="1087">
        <v>2</v>
      </c>
      <c r="J53" s="1087"/>
      <c r="K53" s="1087"/>
      <c r="L53" s="1087"/>
      <c r="M53" s="1087"/>
    </row>
    <row r="54" spans="2:13" ht="18.75">
      <c r="B54" s="1086" t="s">
        <v>407</v>
      </c>
      <c r="C54" s="1087"/>
      <c r="D54" s="1089"/>
      <c r="E54" s="1089"/>
      <c r="F54" s="1087"/>
      <c r="G54" s="1088"/>
      <c r="H54" s="1087"/>
      <c r="I54" s="1086"/>
      <c r="J54" s="1086"/>
      <c r="K54" s="1086"/>
      <c r="L54" s="1086"/>
      <c r="M54" s="1086"/>
    </row>
    <row r="55" spans="2:13" ht="18.75">
      <c r="B55" s="1086"/>
      <c r="C55" s="1087"/>
      <c r="D55" s="1089"/>
      <c r="E55" s="1089"/>
      <c r="F55" s="1087"/>
      <c r="G55" s="1088"/>
      <c r="H55" s="1087"/>
      <c r="I55" s="1086"/>
      <c r="J55" s="1086"/>
      <c r="K55" s="1086"/>
      <c r="L55" s="1086"/>
      <c r="M55" s="1086"/>
    </row>
    <row r="56" spans="2:13" ht="18.75">
      <c r="B56" s="1086" t="s">
        <v>414</v>
      </c>
      <c r="C56" s="1087"/>
      <c r="D56" s="1089"/>
      <c r="E56" s="1089"/>
      <c r="F56" s="1087"/>
      <c r="G56" s="1088"/>
      <c r="H56" s="1087"/>
      <c r="I56" s="1086"/>
      <c r="J56" s="1086"/>
      <c r="K56" s="1086"/>
      <c r="L56" s="1086"/>
      <c r="M56" s="1086"/>
    </row>
    <row r="57" spans="2:13" ht="18.75">
      <c r="B57" s="1086" t="s">
        <v>405</v>
      </c>
      <c r="C57" s="1087" t="e">
        <f>COUNTIF(#REF!,C31)</f>
        <v>#REF!</v>
      </c>
      <c r="D57" s="1087" t="e">
        <f>COUNTIF(#REF!,D31)</f>
        <v>#REF!</v>
      </c>
      <c r="E57" s="1087" t="e">
        <f>COUNTIF(#REF!,E31)</f>
        <v>#REF!</v>
      </c>
      <c r="F57" s="1087" t="e">
        <f>COUNTIF(#REF!,F31)</f>
        <v>#REF!</v>
      </c>
      <c r="G57" s="1087" t="e">
        <f>COUNTIF(#REF!,G31)</f>
        <v>#REF!</v>
      </c>
      <c r="H57" s="1087" t="e">
        <f>COUNTIF(#REF!,H31)</f>
        <v>#REF!</v>
      </c>
      <c r="I57" s="1087" t="e">
        <f>COUNTIF(#REF!,I31)</f>
        <v>#REF!</v>
      </c>
      <c r="J57" s="1087" t="e">
        <f>COUNTIF(#REF!,J31)</f>
        <v>#REF!</v>
      </c>
      <c r="K57" s="1087" t="e">
        <f>COUNTIF(#REF!,K31)</f>
        <v>#REF!</v>
      </c>
      <c r="L57" s="1087" t="e">
        <f>COUNTIF(#REF!,L31)</f>
        <v>#REF!</v>
      </c>
      <c r="M57" s="1087" t="e">
        <f>COUNTIF(#REF!,M31)</f>
        <v>#REF!</v>
      </c>
    </row>
    <row r="58" spans="2:13" ht="18.75">
      <c r="B58" s="1086" t="s">
        <v>406</v>
      </c>
      <c r="C58" s="1087" t="e">
        <f>COUNTIF(#REF!,C31)</f>
        <v>#REF!</v>
      </c>
      <c r="D58" s="1087" t="e">
        <f>COUNTIF(#REF!,D31)</f>
        <v>#REF!</v>
      </c>
      <c r="E58" s="1087" t="e">
        <f>COUNTIF(#REF!,E31)</f>
        <v>#REF!</v>
      </c>
      <c r="F58" s="1087" t="e">
        <f>COUNTIF(#REF!,F31)</f>
        <v>#REF!</v>
      </c>
      <c r="G58" s="1087" t="e">
        <f>COUNTIF(#REF!,G31)</f>
        <v>#REF!</v>
      </c>
      <c r="H58" s="1087" t="e">
        <f>COUNTIF(#REF!,H31)</f>
        <v>#REF!</v>
      </c>
      <c r="I58" s="1087" t="e">
        <f>COUNTIF(#REF!,I31)</f>
        <v>#REF!</v>
      </c>
      <c r="J58" s="1087" t="e">
        <f>COUNTIF(#REF!,J31)+2</f>
        <v>#REF!</v>
      </c>
      <c r="K58" s="1087" t="e">
        <f>COUNTIF(#REF!,K31)+1</f>
        <v>#REF!</v>
      </c>
      <c r="L58" s="1087" t="e">
        <f>COUNTIF(#REF!,L31)+2</f>
        <v>#REF!</v>
      </c>
      <c r="M58" s="1087" t="e">
        <f>COUNTIF(#REF!,M31)+1</f>
        <v>#REF!</v>
      </c>
    </row>
    <row r="59" spans="2:13" ht="18.75">
      <c r="B59" s="1086" t="s">
        <v>407</v>
      </c>
      <c r="C59" s="1087"/>
      <c r="D59" s="1089"/>
      <c r="E59" s="1089"/>
      <c r="F59" s="1087"/>
      <c r="G59" s="1088"/>
      <c r="H59" s="1087"/>
      <c r="I59" s="1086"/>
      <c r="J59" s="1086"/>
      <c r="K59" s="1086"/>
      <c r="L59" s="1086"/>
      <c r="M59" s="1086">
        <v>1</v>
      </c>
    </row>
    <row r="60" spans="2:13" ht="18.75">
      <c r="B60" s="1086" t="s">
        <v>412</v>
      </c>
      <c r="C60" s="1087"/>
      <c r="D60" s="1089"/>
      <c r="E60" s="1089"/>
      <c r="F60" s="1087"/>
      <c r="G60" s="1088"/>
      <c r="H60" s="1087">
        <v>1</v>
      </c>
      <c r="I60" s="1086"/>
      <c r="J60" s="1086"/>
      <c r="K60" s="1086">
        <v>1</v>
      </c>
      <c r="L60" s="1086"/>
      <c r="M60" s="1086"/>
    </row>
    <row r="61" spans="2:13" ht="18.75">
      <c r="B61" s="1086"/>
      <c r="C61" s="1087"/>
      <c r="D61" s="1089"/>
      <c r="E61" s="1089"/>
      <c r="F61" s="1087"/>
      <c r="G61" s="1088"/>
      <c r="H61" s="1087"/>
      <c r="I61" s="1086"/>
      <c r="J61" s="1086"/>
      <c r="K61" s="1086"/>
      <c r="L61" s="1086"/>
      <c r="M61" s="1086"/>
    </row>
    <row r="62" spans="2:13" ht="18.75">
      <c r="B62" s="1086" t="s">
        <v>413</v>
      </c>
      <c r="C62" s="1087"/>
      <c r="D62" s="1089"/>
      <c r="E62" s="1089"/>
      <c r="F62" s="1087"/>
      <c r="G62" s="1088"/>
      <c r="H62" s="1087"/>
      <c r="I62" s="1086"/>
      <c r="J62" s="1086"/>
      <c r="K62" s="1086"/>
      <c r="L62" s="1086"/>
      <c r="M62" s="1086"/>
    </row>
    <row r="63" spans="2:13" ht="18.75">
      <c r="B63" s="1086" t="s">
        <v>405</v>
      </c>
      <c r="C63" s="1087" t="e">
        <f aca="true" t="shared" si="7" ref="C63:M63">C32+C37+C42+C47+C52+C57</f>
        <v>#REF!</v>
      </c>
      <c r="D63" s="1087" t="e">
        <f t="shared" si="7"/>
        <v>#REF!</v>
      </c>
      <c r="E63" s="1087" t="e">
        <f t="shared" si="7"/>
        <v>#REF!</v>
      </c>
      <c r="F63" s="1087" t="e">
        <f t="shared" si="7"/>
        <v>#REF!</v>
      </c>
      <c r="G63" s="1087" t="e">
        <f t="shared" si="7"/>
        <v>#REF!</v>
      </c>
      <c r="H63" s="1087" t="e">
        <f t="shared" si="7"/>
        <v>#REF!</v>
      </c>
      <c r="I63" s="1087" t="e">
        <f t="shared" si="7"/>
        <v>#REF!</v>
      </c>
      <c r="J63" s="1087" t="e">
        <f t="shared" si="7"/>
        <v>#REF!</v>
      </c>
      <c r="K63" s="1087" t="e">
        <f t="shared" si="7"/>
        <v>#REF!</v>
      </c>
      <c r="L63" s="1087" t="e">
        <f t="shared" si="7"/>
        <v>#REF!</v>
      </c>
      <c r="M63" s="1087" t="e">
        <f t="shared" si="7"/>
        <v>#REF!</v>
      </c>
    </row>
    <row r="64" spans="2:13" ht="18.75">
      <c r="B64" s="1086" t="s">
        <v>406</v>
      </c>
      <c r="C64" s="1087" t="e">
        <f aca="true" t="shared" si="8" ref="C64:M64">C33+C38+C43+C48+C53+C60+C58</f>
        <v>#REF!</v>
      </c>
      <c r="D64" s="1087" t="e">
        <f t="shared" si="8"/>
        <v>#REF!</v>
      </c>
      <c r="E64" s="1087" t="e">
        <f t="shared" si="8"/>
        <v>#REF!</v>
      </c>
      <c r="F64" s="1087" t="e">
        <f t="shared" si="8"/>
        <v>#REF!</v>
      </c>
      <c r="G64" s="1087" t="e">
        <f t="shared" si="8"/>
        <v>#REF!</v>
      </c>
      <c r="H64" s="1087" t="e">
        <f t="shared" si="8"/>
        <v>#REF!</v>
      </c>
      <c r="I64" s="1087" t="e">
        <f t="shared" si="8"/>
        <v>#REF!</v>
      </c>
      <c r="J64" s="1087" t="e">
        <f t="shared" si="8"/>
        <v>#REF!</v>
      </c>
      <c r="K64" s="1087" t="e">
        <f t="shared" si="8"/>
        <v>#REF!</v>
      </c>
      <c r="L64" s="1087" t="e">
        <f t="shared" si="8"/>
        <v>#REF!</v>
      </c>
      <c r="M64" s="1087" t="e">
        <f t="shared" si="8"/>
        <v>#REF!</v>
      </c>
    </row>
    <row r="65" spans="2:13" ht="18.75">
      <c r="B65" s="1086" t="s">
        <v>407</v>
      </c>
      <c r="C65" s="1087">
        <f aca="true" t="shared" si="9" ref="C65:M65">C39+C44+C59</f>
        <v>0</v>
      </c>
      <c r="D65" s="1087">
        <f t="shared" si="9"/>
        <v>0</v>
      </c>
      <c r="E65" s="1087">
        <f t="shared" si="9"/>
        <v>0</v>
      </c>
      <c r="F65" s="1087">
        <f t="shared" si="9"/>
        <v>1</v>
      </c>
      <c r="G65" s="1087">
        <f t="shared" si="9"/>
        <v>1</v>
      </c>
      <c r="H65" s="1087">
        <f t="shared" si="9"/>
        <v>1</v>
      </c>
      <c r="I65" s="1087">
        <f t="shared" si="9"/>
        <v>0</v>
      </c>
      <c r="J65" s="1087">
        <f t="shared" si="9"/>
        <v>0</v>
      </c>
      <c r="K65" s="1087">
        <f t="shared" si="9"/>
        <v>1</v>
      </c>
      <c r="L65" s="1087">
        <f t="shared" si="9"/>
        <v>0</v>
      </c>
      <c r="M65" s="1087">
        <f t="shared" si="9"/>
        <v>1</v>
      </c>
    </row>
  </sheetData>
  <sheetProtection/>
  <mergeCells count="24">
    <mergeCell ref="B2:B7"/>
    <mergeCell ref="C2:D3"/>
    <mergeCell ref="E2:E7"/>
    <mergeCell ref="H2:M2"/>
    <mergeCell ref="D4:D7"/>
    <mergeCell ref="G2:G7"/>
    <mergeCell ref="A22:M22"/>
    <mergeCell ref="A20:M20"/>
    <mergeCell ref="A21:M21"/>
    <mergeCell ref="A16:N16"/>
    <mergeCell ref="A1:N1"/>
    <mergeCell ref="H3:H7"/>
    <mergeCell ref="I3:L3"/>
    <mergeCell ref="M3:M7"/>
    <mergeCell ref="L4:L7"/>
    <mergeCell ref="A19:M19"/>
    <mergeCell ref="A18:M18"/>
    <mergeCell ref="O2:O7"/>
    <mergeCell ref="F2:F7"/>
    <mergeCell ref="C4:C7"/>
    <mergeCell ref="A2:A7"/>
    <mergeCell ref="K4:K7"/>
    <mergeCell ref="J4:J7"/>
    <mergeCell ref="I4:I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view="pageBreakPreview" zoomScale="80" zoomScaleNormal="66" zoomScaleSheetLayoutView="80" zoomScalePageLayoutView="0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8" sqref="D8"/>
    </sheetView>
  </sheetViews>
  <sheetFormatPr defaultColWidth="9.140625" defaultRowHeight="15"/>
  <cols>
    <col min="1" max="1" width="10.7109375" style="1103" customWidth="1"/>
    <col min="2" max="2" width="58.421875" style="1006" customWidth="1"/>
    <col min="3" max="3" width="5.57421875" style="1006" customWidth="1"/>
    <col min="4" max="4" width="11.7109375" style="1006" customWidth="1"/>
    <col min="5" max="5" width="5.8515625" style="1006" customWidth="1"/>
    <col min="6" max="6" width="4.57421875" style="1006" customWidth="1"/>
    <col min="7" max="7" width="11.140625" style="1006" hidden="1" customWidth="1"/>
    <col min="8" max="8" width="10.00390625" style="1006" hidden="1" customWidth="1"/>
    <col min="9" max="10" width="10.00390625" style="1006" customWidth="1"/>
    <col min="11" max="11" width="13.140625" style="1006" bestFit="1" customWidth="1"/>
    <col min="12" max="12" width="10.00390625" style="1006" customWidth="1"/>
    <col min="13" max="13" width="10.421875" style="1006" hidden="1" customWidth="1"/>
    <col min="14" max="14" width="7.7109375" style="1006" customWidth="1"/>
    <col min="15" max="15" width="30.28125" style="1194" customWidth="1"/>
    <col min="16" max="16384" width="9.140625" style="56" customWidth="1"/>
  </cols>
  <sheetData>
    <row r="1" spans="1:14" ht="19.5" thickBot="1">
      <c r="A1" s="1588" t="s">
        <v>427</v>
      </c>
      <c r="B1" s="1589"/>
      <c r="C1" s="1589"/>
      <c r="D1" s="1589"/>
      <c r="E1" s="1589"/>
      <c r="F1" s="1589"/>
      <c r="G1" s="1589"/>
      <c r="H1" s="1589"/>
      <c r="I1" s="1589"/>
      <c r="J1" s="1589"/>
      <c r="K1" s="1589"/>
      <c r="L1" s="1589"/>
      <c r="M1" s="1589"/>
      <c r="N1" s="1589"/>
    </row>
    <row r="2" spans="1:15" ht="15.75" customHeight="1">
      <c r="A2" s="1604" t="s">
        <v>4</v>
      </c>
      <c r="B2" s="1581" t="s">
        <v>5</v>
      </c>
      <c r="C2" s="1584" t="s">
        <v>355</v>
      </c>
      <c r="D2" s="1585"/>
      <c r="E2" s="1608" t="s">
        <v>80</v>
      </c>
      <c r="F2" s="1601" t="s">
        <v>148</v>
      </c>
      <c r="G2" s="1575" t="s">
        <v>81</v>
      </c>
      <c r="H2" s="1599" t="s">
        <v>82</v>
      </c>
      <c r="I2" s="1600"/>
      <c r="J2" s="1600"/>
      <c r="K2" s="1600"/>
      <c r="L2" s="1600"/>
      <c r="M2" s="1600"/>
      <c r="N2" s="1565"/>
      <c r="O2" s="1566" t="s">
        <v>422</v>
      </c>
    </row>
    <row r="3" spans="1:15" ht="16.5" thickBot="1">
      <c r="A3" s="1605"/>
      <c r="B3" s="1582"/>
      <c r="C3" s="1586"/>
      <c r="D3" s="1587"/>
      <c r="E3" s="1579"/>
      <c r="F3" s="1602"/>
      <c r="G3" s="1576"/>
      <c r="H3" s="1590" t="s">
        <v>6</v>
      </c>
      <c r="I3" s="1593" t="s">
        <v>7</v>
      </c>
      <c r="J3" s="1594"/>
      <c r="K3" s="1594"/>
      <c r="L3" s="1595"/>
      <c r="M3" s="1596" t="s">
        <v>84</v>
      </c>
      <c r="N3" s="1094"/>
      <c r="O3" s="1566"/>
    </row>
    <row r="4" spans="1:15" ht="15.75">
      <c r="A4" s="1605"/>
      <c r="B4" s="1582"/>
      <c r="C4" s="1590" t="s">
        <v>85</v>
      </c>
      <c r="D4" s="1578" t="s">
        <v>86</v>
      </c>
      <c r="E4" s="1579"/>
      <c r="F4" s="1602"/>
      <c r="G4" s="1576"/>
      <c r="H4" s="1591"/>
      <c r="I4" s="1578" t="s">
        <v>8</v>
      </c>
      <c r="J4" s="1578" t="s">
        <v>9</v>
      </c>
      <c r="K4" s="1578" t="s">
        <v>10</v>
      </c>
      <c r="L4" s="1578" t="s">
        <v>11</v>
      </c>
      <c r="M4" s="1597"/>
      <c r="N4" s="1500"/>
      <c r="O4" s="1566"/>
    </row>
    <row r="5" spans="1:15" ht="16.5" thickBot="1">
      <c r="A5" s="1605"/>
      <c r="B5" s="1582"/>
      <c r="C5" s="1591"/>
      <c r="D5" s="1579"/>
      <c r="E5" s="1579"/>
      <c r="F5" s="1602"/>
      <c r="G5" s="1576"/>
      <c r="H5" s="1591"/>
      <c r="I5" s="1579"/>
      <c r="J5" s="1579"/>
      <c r="K5" s="1579"/>
      <c r="L5" s="1579"/>
      <c r="M5" s="1597"/>
      <c r="N5" s="1092" t="s">
        <v>358</v>
      </c>
      <c r="O5" s="1566"/>
    </row>
    <row r="6" spans="1:15" ht="15.75">
      <c r="A6" s="1605"/>
      <c r="B6" s="1582"/>
      <c r="C6" s="1591"/>
      <c r="D6" s="1579"/>
      <c r="E6" s="1579"/>
      <c r="F6" s="1602"/>
      <c r="G6" s="1576"/>
      <c r="H6" s="1591"/>
      <c r="I6" s="1579"/>
      <c r="J6" s="1579"/>
      <c r="K6" s="1579"/>
      <c r="L6" s="1579"/>
      <c r="M6" s="1597"/>
      <c r="N6" s="1564"/>
      <c r="O6" s="1566"/>
    </row>
    <row r="7" spans="1:15" ht="16.5" thickBot="1">
      <c r="A7" s="1606"/>
      <c r="B7" s="1583"/>
      <c r="C7" s="1592"/>
      <c r="D7" s="1580"/>
      <c r="E7" s="1580"/>
      <c r="F7" s="1603"/>
      <c r="G7" s="1577"/>
      <c r="H7" s="1592"/>
      <c r="I7" s="1580"/>
      <c r="J7" s="1580"/>
      <c r="K7" s="1580"/>
      <c r="L7" s="1580"/>
      <c r="M7" s="1598"/>
      <c r="N7" s="1092">
        <v>9</v>
      </c>
      <c r="O7" s="1566"/>
    </row>
    <row r="8" spans="1:15" s="357" customFormat="1" ht="37.5">
      <c r="A8" s="1195" t="s">
        <v>264</v>
      </c>
      <c r="B8" s="1196" t="s">
        <v>89</v>
      </c>
      <c r="C8" s="1197"/>
      <c r="D8" s="1198" t="s">
        <v>364</v>
      </c>
      <c r="E8" s="1198"/>
      <c r="F8" s="1199"/>
      <c r="G8" s="1200"/>
      <c r="H8" s="1201"/>
      <c r="I8" s="1197"/>
      <c r="J8" s="1197"/>
      <c r="K8" s="1197"/>
      <c r="L8" s="1197"/>
      <c r="M8" s="1202"/>
      <c r="N8" s="1202" t="s">
        <v>265</v>
      </c>
      <c r="O8" s="1153"/>
    </row>
    <row r="9" spans="1:15" s="357" customFormat="1" ht="18.75">
      <c r="A9" s="1203" t="s">
        <v>153</v>
      </c>
      <c r="B9" s="1204" t="s">
        <v>2</v>
      </c>
      <c r="C9" s="1205"/>
      <c r="D9" s="1206"/>
      <c r="E9" s="1206"/>
      <c r="F9" s="1207"/>
      <c r="G9" s="1208">
        <v>1.5</v>
      </c>
      <c r="H9" s="1209">
        <f>G9*30</f>
        <v>45</v>
      </c>
      <c r="I9" s="1210">
        <v>30</v>
      </c>
      <c r="J9" s="1211"/>
      <c r="K9" s="1211"/>
      <c r="L9" s="1211">
        <v>30</v>
      </c>
      <c r="M9" s="1212">
        <f>H9-I9</f>
        <v>15</v>
      </c>
      <c r="N9" s="1061">
        <v>4</v>
      </c>
      <c r="O9" s="1153"/>
    </row>
    <row r="10" spans="1:15" s="994" customFormat="1" ht="18.75">
      <c r="A10" s="1213" t="s">
        <v>177</v>
      </c>
      <c r="B10" s="1214" t="s">
        <v>58</v>
      </c>
      <c r="C10" s="1215"/>
      <c r="D10" s="1216"/>
      <c r="E10" s="1217" t="s">
        <v>358</v>
      </c>
      <c r="F10" s="1218"/>
      <c r="G10" s="1219">
        <v>1</v>
      </c>
      <c r="H10" s="1220">
        <f aca="true" t="shared" si="0" ref="H10:H16">G10*30</f>
        <v>30</v>
      </c>
      <c r="I10" s="1221">
        <f>J10+L10+K10</f>
        <v>18</v>
      </c>
      <c r="J10" s="1217"/>
      <c r="K10" s="1222"/>
      <c r="L10" s="1222">
        <v>18</v>
      </c>
      <c r="M10" s="1223">
        <f aca="true" t="shared" si="1" ref="M10:M16">H10-I10</f>
        <v>12</v>
      </c>
      <c r="N10" s="1224">
        <f>ROUND(I10/$N$7,0)</f>
        <v>2</v>
      </c>
      <c r="O10" s="1165"/>
    </row>
    <row r="11" spans="1:15" s="984" customFormat="1" ht="18.75">
      <c r="A11" s="1213" t="s">
        <v>287</v>
      </c>
      <c r="B11" s="1225" t="s">
        <v>286</v>
      </c>
      <c r="C11" s="1215"/>
      <c r="D11" s="1226"/>
      <c r="E11" s="1216"/>
      <c r="F11" s="1227"/>
      <c r="G11" s="1228">
        <v>2.5</v>
      </c>
      <c r="H11" s="1220">
        <f t="shared" si="0"/>
        <v>75</v>
      </c>
      <c r="I11" s="1229">
        <f>J11+L11+K11</f>
        <v>45</v>
      </c>
      <c r="J11" s="1217">
        <v>27</v>
      </c>
      <c r="K11" s="1222"/>
      <c r="L11" s="1222">
        <v>18</v>
      </c>
      <c r="M11" s="1230">
        <f t="shared" si="1"/>
        <v>30</v>
      </c>
      <c r="N11" s="1224">
        <f>ROUND(I11/$N$7,0)</f>
        <v>5</v>
      </c>
      <c r="O11" s="1181"/>
    </row>
    <row r="12" spans="1:15" s="994" customFormat="1" ht="18.75">
      <c r="A12" s="1213" t="s">
        <v>185</v>
      </c>
      <c r="B12" s="1225" t="s">
        <v>22</v>
      </c>
      <c r="C12" s="1231"/>
      <c r="D12" s="1232"/>
      <c r="E12" s="1233"/>
      <c r="F12" s="1234"/>
      <c r="G12" s="1235">
        <v>1.5</v>
      </c>
      <c r="H12" s="1236">
        <f t="shared" si="0"/>
        <v>45</v>
      </c>
      <c r="I12" s="1237">
        <f>J12+L12+K12</f>
        <v>27</v>
      </c>
      <c r="J12" s="1238">
        <v>18</v>
      </c>
      <c r="K12" s="1239"/>
      <c r="L12" s="1239">
        <v>9</v>
      </c>
      <c r="M12" s="1240">
        <f t="shared" si="1"/>
        <v>18</v>
      </c>
      <c r="N12" s="1061">
        <f>ROUND(I12/$N$7,0)</f>
        <v>3</v>
      </c>
      <c r="O12" s="1165"/>
    </row>
    <row r="13" spans="1:15" s="994" customFormat="1" ht="18.75">
      <c r="A13" s="1241" t="s">
        <v>240</v>
      </c>
      <c r="B13" s="1242" t="s">
        <v>259</v>
      </c>
      <c r="C13" s="1243"/>
      <c r="D13" s="1244" t="s">
        <v>358</v>
      </c>
      <c r="E13" s="1244"/>
      <c r="F13" s="1245"/>
      <c r="G13" s="1246">
        <v>1.5</v>
      </c>
      <c r="H13" s="1236">
        <f t="shared" si="0"/>
        <v>45</v>
      </c>
      <c r="I13" s="1243">
        <f>J13+L13+K13</f>
        <v>24</v>
      </c>
      <c r="J13" s="1244">
        <v>16</v>
      </c>
      <c r="K13" s="1244">
        <v>0</v>
      </c>
      <c r="L13" s="1244">
        <v>8</v>
      </c>
      <c r="M13" s="1247">
        <f t="shared" si="1"/>
        <v>21</v>
      </c>
      <c r="N13" s="1248">
        <v>3</v>
      </c>
      <c r="O13" s="1165"/>
    </row>
    <row r="14" spans="1:15" s="994" customFormat="1" ht="18.75">
      <c r="A14" s="1249" t="s">
        <v>191</v>
      </c>
      <c r="B14" s="1250" t="s">
        <v>260</v>
      </c>
      <c r="C14" s="1215"/>
      <c r="D14" s="1222" t="s">
        <v>358</v>
      </c>
      <c r="E14" s="1222"/>
      <c r="F14" s="1251"/>
      <c r="G14" s="1252">
        <v>2</v>
      </c>
      <c r="H14" s="1253">
        <f t="shared" si="0"/>
        <v>60</v>
      </c>
      <c r="I14" s="1254">
        <v>30</v>
      </c>
      <c r="J14" s="1255">
        <v>20</v>
      </c>
      <c r="K14" s="1256"/>
      <c r="L14" s="1256">
        <v>10</v>
      </c>
      <c r="M14" s="1257">
        <f t="shared" si="1"/>
        <v>30</v>
      </c>
      <c r="N14" s="1258">
        <v>3</v>
      </c>
      <c r="O14" s="1165"/>
    </row>
    <row r="15" spans="1:15" s="994" customFormat="1" ht="18.75">
      <c r="A15" s="1213" t="s">
        <v>196</v>
      </c>
      <c r="B15" s="1259" t="s">
        <v>117</v>
      </c>
      <c r="C15" s="1232" t="s">
        <v>358</v>
      </c>
      <c r="D15" s="1260"/>
      <c r="E15" s="1260"/>
      <c r="F15" s="1061"/>
      <c r="G15" s="1261">
        <v>2</v>
      </c>
      <c r="H15" s="1236">
        <f t="shared" si="0"/>
        <v>60</v>
      </c>
      <c r="I15" s="1262">
        <f>J15+L15+K15</f>
        <v>36</v>
      </c>
      <c r="J15" s="1263">
        <v>18</v>
      </c>
      <c r="K15" s="1263"/>
      <c r="L15" s="1263">
        <v>18</v>
      </c>
      <c r="M15" s="1240">
        <f t="shared" si="1"/>
        <v>24</v>
      </c>
      <c r="N15" s="1061">
        <v>4</v>
      </c>
      <c r="O15" s="1165"/>
    </row>
    <row r="16" spans="1:15" s="996" customFormat="1" ht="18.75">
      <c r="A16" s="1213" t="s">
        <v>293</v>
      </c>
      <c r="B16" s="1259" t="s">
        <v>294</v>
      </c>
      <c r="C16" s="1232"/>
      <c r="D16" s="1260"/>
      <c r="E16" s="1260"/>
      <c r="F16" s="1061"/>
      <c r="G16" s="1261">
        <v>1</v>
      </c>
      <c r="H16" s="1236">
        <f t="shared" si="0"/>
        <v>30</v>
      </c>
      <c r="I16" s="1262">
        <v>18</v>
      </c>
      <c r="J16" s="1263"/>
      <c r="K16" s="1263"/>
      <c r="L16" s="1263">
        <v>18</v>
      </c>
      <c r="M16" s="1240">
        <f t="shared" si="1"/>
        <v>12</v>
      </c>
      <c r="N16" s="1258">
        <v>1</v>
      </c>
      <c r="O16" s="1264"/>
    </row>
    <row r="17" spans="1:15" s="776" customFormat="1" ht="18.75">
      <c r="A17" s="1265" t="s">
        <v>332</v>
      </c>
      <c r="B17" s="1266" t="s">
        <v>429</v>
      </c>
      <c r="C17" s="1267"/>
      <c r="D17" s="1268"/>
      <c r="E17" s="1077"/>
      <c r="F17" s="1269"/>
      <c r="G17" s="1270">
        <v>1.5</v>
      </c>
      <c r="H17" s="1268">
        <v>45</v>
      </c>
      <c r="I17" s="1268">
        <v>16</v>
      </c>
      <c r="J17" s="1268"/>
      <c r="K17" s="1268"/>
      <c r="L17" s="1268">
        <v>16</v>
      </c>
      <c r="M17" s="1077">
        <v>29</v>
      </c>
      <c r="N17" s="1077">
        <v>2</v>
      </c>
      <c r="O17" s="1271"/>
    </row>
    <row r="18" spans="1:16" s="1099" customFormat="1" ht="18.75">
      <c r="A18" s="1607" t="s">
        <v>421</v>
      </c>
      <c r="B18" s="1607"/>
      <c r="C18" s="1607"/>
      <c r="D18" s="1607"/>
      <c r="E18" s="1607"/>
      <c r="F18" s="1607"/>
      <c r="G18" s="1607"/>
      <c r="H18" s="1607"/>
      <c r="I18" s="1607"/>
      <c r="J18" s="1607"/>
      <c r="K18" s="1607"/>
      <c r="L18" s="1607"/>
      <c r="M18" s="1607"/>
      <c r="N18" s="1053">
        <f>SUM(N9:N17)</f>
        <v>27</v>
      </c>
      <c r="O18" s="1271"/>
      <c r="P18" s="1108"/>
    </row>
    <row r="19" spans="1:15" ht="19.5" thickBot="1">
      <c r="A19" s="1573" t="s">
        <v>106</v>
      </c>
      <c r="B19" s="1573"/>
      <c r="C19" s="1573"/>
      <c r="D19" s="1573"/>
      <c r="E19" s="1573"/>
      <c r="F19" s="1573"/>
      <c r="G19" s="1573"/>
      <c r="H19" s="1573"/>
      <c r="I19" s="1573"/>
      <c r="J19" s="1573"/>
      <c r="K19" s="1573"/>
      <c r="L19" s="1573"/>
      <c r="M19" s="1573"/>
      <c r="N19" s="1191">
        <v>1</v>
      </c>
      <c r="O19" s="1152"/>
    </row>
    <row r="20" spans="1:15" ht="19.5" thickBot="1">
      <c r="A20" s="1574" t="s">
        <v>35</v>
      </c>
      <c r="B20" s="1574"/>
      <c r="C20" s="1574"/>
      <c r="D20" s="1574"/>
      <c r="E20" s="1574"/>
      <c r="F20" s="1574"/>
      <c r="G20" s="1574"/>
      <c r="H20" s="1574"/>
      <c r="I20" s="1574"/>
      <c r="J20" s="1574"/>
      <c r="K20" s="1574"/>
      <c r="L20" s="1574"/>
      <c r="M20" s="1574"/>
      <c r="N20" s="1191">
        <v>3</v>
      </c>
      <c r="O20" s="1152"/>
    </row>
    <row r="21" spans="1:15" ht="19.5" thickBot="1">
      <c r="A21" s="1574" t="s">
        <v>107</v>
      </c>
      <c r="B21" s="1574"/>
      <c r="C21" s="1574"/>
      <c r="D21" s="1574"/>
      <c r="E21" s="1574"/>
      <c r="F21" s="1574"/>
      <c r="G21" s="1574"/>
      <c r="H21" s="1574"/>
      <c r="I21" s="1574"/>
      <c r="J21" s="1574"/>
      <c r="K21" s="1574"/>
      <c r="L21" s="1574"/>
      <c r="M21" s="1574"/>
      <c r="N21" s="1272"/>
      <c r="O21" s="1152"/>
    </row>
    <row r="22" spans="1:15" ht="19.5" thickBot="1">
      <c r="A22" s="1574" t="s">
        <v>108</v>
      </c>
      <c r="B22" s="1574"/>
      <c r="C22" s="1574"/>
      <c r="D22" s="1574"/>
      <c r="E22" s="1574"/>
      <c r="F22" s="1574"/>
      <c r="G22" s="1574"/>
      <c r="H22" s="1574"/>
      <c r="I22" s="1574"/>
      <c r="J22" s="1574"/>
      <c r="K22" s="1574"/>
      <c r="L22" s="1574"/>
      <c r="M22" s="1574"/>
      <c r="N22" s="1273">
        <v>1</v>
      </c>
      <c r="O22" s="1152"/>
    </row>
    <row r="23" spans="2:8" ht="15.75">
      <c r="B23" s="1104"/>
      <c r="C23" s="1104"/>
      <c r="D23" s="1105"/>
      <c r="E23" s="1104"/>
      <c r="F23" s="1104"/>
      <c r="G23" s="1105"/>
      <c r="H23" s="1104"/>
    </row>
    <row r="24" spans="2:8" ht="15.75">
      <c r="B24" s="1104"/>
      <c r="C24" s="1104"/>
      <c r="D24" s="1104"/>
      <c r="E24" s="1104"/>
      <c r="F24" s="1104"/>
      <c r="G24" s="1106"/>
      <c r="H24" s="1104"/>
    </row>
    <row r="25" spans="2:8" ht="15.75">
      <c r="B25" s="1104"/>
      <c r="C25" s="1104"/>
      <c r="D25" s="1104"/>
      <c r="E25" s="1104"/>
      <c r="F25" s="1104"/>
      <c r="G25" s="1106"/>
      <c r="H25" s="1104"/>
    </row>
    <row r="26" spans="2:8" ht="15.75">
      <c r="B26" s="1104"/>
      <c r="C26" s="1104"/>
      <c r="D26" s="1106"/>
      <c r="E26" s="1104"/>
      <c r="F26" s="1104"/>
      <c r="G26" s="1106"/>
      <c r="H26" s="1104"/>
    </row>
    <row r="27" spans="2:8" ht="15.75">
      <c r="B27" s="1104"/>
      <c r="C27" s="1104"/>
      <c r="D27" s="1104"/>
      <c r="E27" s="1104"/>
      <c r="F27" s="1104"/>
      <c r="G27" s="1106"/>
      <c r="H27" s="1104"/>
    </row>
    <row r="28" spans="2:8" ht="15.75">
      <c r="B28" s="1104"/>
      <c r="C28" s="1104"/>
      <c r="D28" s="1104"/>
      <c r="E28" s="1104"/>
      <c r="F28" s="1104"/>
      <c r="G28" s="1105"/>
      <c r="H28" s="1104"/>
    </row>
    <row r="29" spans="2:8" ht="15.75">
      <c r="B29" s="1104"/>
      <c r="C29" s="1104"/>
      <c r="D29" s="1106"/>
      <c r="E29" s="1104"/>
      <c r="F29" s="1104"/>
      <c r="G29" s="1106"/>
      <c r="H29" s="1104"/>
    </row>
    <row r="30" spans="2:8" ht="15.75">
      <c r="B30" s="1104"/>
      <c r="C30" s="1104"/>
      <c r="D30" s="1104"/>
      <c r="E30" s="1104"/>
      <c r="F30" s="1104"/>
      <c r="G30" s="1105"/>
      <c r="H30" s="1104"/>
    </row>
    <row r="31" spans="2:13" ht="15.75">
      <c r="B31" s="1008" t="s">
        <v>403</v>
      </c>
      <c r="C31" s="1007" t="e">
        <f>#REF!</f>
        <v>#REF!</v>
      </c>
      <c r="D31" s="1007" t="e">
        <f>#REF!</f>
        <v>#REF!</v>
      </c>
      <c r="E31" s="1007" t="e">
        <f>#REF!</f>
        <v>#REF!</v>
      </c>
      <c r="F31" s="1007" t="e">
        <f>#REF!</f>
        <v>#REF!</v>
      </c>
      <c r="G31" s="1007" t="str">
        <f>N5</f>
        <v>4а</v>
      </c>
      <c r="H31" s="1007" t="e">
        <f>#REF!</f>
        <v>#REF!</v>
      </c>
      <c r="I31" s="1007" t="e">
        <f>#REF!</f>
        <v>#REF!</v>
      </c>
      <c r="J31" s="1007" t="e">
        <f>#REF!</f>
        <v>#REF!</v>
      </c>
      <c r="K31" s="1007" t="e">
        <f>#REF!</f>
        <v>#REF!</v>
      </c>
      <c r="L31" s="1007" t="e">
        <f>#REF!</f>
        <v>#REF!</v>
      </c>
      <c r="M31" s="1007" t="e">
        <f>#REF!</f>
        <v>#REF!</v>
      </c>
    </row>
    <row r="32" spans="2:13" ht="15.75">
      <c r="B32" s="1008" t="s">
        <v>405</v>
      </c>
      <c r="C32" s="1007">
        <f aca="true" t="shared" si="2" ref="C32:M32">COUNTIF($C8:$C8,C31)</f>
        <v>0</v>
      </c>
      <c r="D32" s="1007">
        <f t="shared" si="2"/>
        <v>0</v>
      </c>
      <c r="E32" s="1007">
        <f t="shared" si="2"/>
        <v>0</v>
      </c>
      <c r="F32" s="1007">
        <f t="shared" si="2"/>
        <v>0</v>
      </c>
      <c r="G32" s="1007">
        <f t="shared" si="2"/>
        <v>0</v>
      </c>
      <c r="H32" s="1007">
        <f t="shared" si="2"/>
        <v>0</v>
      </c>
      <c r="I32" s="1007">
        <f t="shared" si="2"/>
        <v>0</v>
      </c>
      <c r="J32" s="1007">
        <f t="shared" si="2"/>
        <v>0</v>
      </c>
      <c r="K32" s="1007">
        <f t="shared" si="2"/>
        <v>0</v>
      </c>
      <c r="L32" s="1007">
        <f t="shared" si="2"/>
        <v>0</v>
      </c>
      <c r="M32" s="1007">
        <f t="shared" si="2"/>
        <v>0</v>
      </c>
    </row>
    <row r="33" spans="2:13" ht="15.75">
      <c r="B33" s="1008" t="s">
        <v>406</v>
      </c>
      <c r="C33" s="1007">
        <f>COUNTIF($D8:$D9,C31)</f>
        <v>0</v>
      </c>
      <c r="D33" s="1007">
        <f>COUNTIF($D8:$D9,D31)</f>
        <v>0</v>
      </c>
      <c r="E33" s="1007">
        <f>COUNTIF($D8:$D9,E31)+1</f>
        <v>1</v>
      </c>
      <c r="F33" s="1007">
        <f>COUNTIF($D8:$D9,F31)</f>
        <v>0</v>
      </c>
      <c r="G33" s="1007">
        <f>COUNTIF($D8:$D9,G31)</f>
        <v>0</v>
      </c>
      <c r="H33" s="1007">
        <f>COUNTIF($D8:$D9,H31)+1</f>
        <v>1</v>
      </c>
      <c r="I33" s="1007">
        <f>COUNTIF($D8:$D9,I31)</f>
        <v>0</v>
      </c>
      <c r="J33" s="1007">
        <f>COUNTIF($D8:$D9,J31)</f>
        <v>0</v>
      </c>
      <c r="K33" s="1007">
        <f>COUNTIF($D8:$D9,K31)</f>
        <v>0</v>
      </c>
      <c r="L33" s="1007">
        <f>COUNTIF($D8:$D9,L31)</f>
        <v>0</v>
      </c>
      <c r="M33" s="1007">
        <f>COUNTIF($D8:$D9,M31)</f>
        <v>0</v>
      </c>
    </row>
    <row r="34" spans="2:13" ht="15.75">
      <c r="B34" s="1008" t="s">
        <v>407</v>
      </c>
      <c r="C34" s="1007"/>
      <c r="D34" s="1107"/>
      <c r="E34" s="1107"/>
      <c r="F34" s="1007"/>
      <c r="G34" s="1007"/>
      <c r="H34" s="1007"/>
      <c r="I34" s="1008"/>
      <c r="J34" s="1008"/>
      <c r="K34" s="1008"/>
      <c r="L34" s="1008"/>
      <c r="M34" s="1008"/>
    </row>
    <row r="35" spans="2:13" ht="15.75">
      <c r="B35" s="1008"/>
      <c r="C35" s="1007"/>
      <c r="D35" s="1107"/>
      <c r="E35" s="1107"/>
      <c r="F35" s="1007"/>
      <c r="G35" s="1007"/>
      <c r="H35" s="1007"/>
      <c r="I35" s="1008"/>
      <c r="J35" s="1008"/>
      <c r="K35" s="1008"/>
      <c r="L35" s="1008"/>
      <c r="M35" s="1008"/>
    </row>
    <row r="36" spans="2:13" ht="15.75">
      <c r="B36" s="1008" t="s">
        <v>408</v>
      </c>
      <c r="C36" s="1007"/>
      <c r="D36" s="1107"/>
      <c r="E36" s="1107"/>
      <c r="F36" s="1007"/>
      <c r="G36" s="1007"/>
      <c r="H36" s="1007"/>
      <c r="I36" s="1008"/>
      <c r="J36" s="1008"/>
      <c r="K36" s="1008"/>
      <c r="L36" s="1008"/>
      <c r="M36" s="1008"/>
    </row>
    <row r="37" spans="2:13" ht="15.75">
      <c r="B37" s="1008" t="s">
        <v>405</v>
      </c>
      <c r="C37" s="1007" t="e">
        <f>COUNTIF(#REF!,C31)</f>
        <v>#REF!</v>
      </c>
      <c r="D37" s="1007" t="e">
        <f>COUNTIF(#REF!,D31)</f>
        <v>#REF!</v>
      </c>
      <c r="E37" s="1007" t="e">
        <f>COUNTIF(#REF!,E31)</f>
        <v>#REF!</v>
      </c>
      <c r="F37" s="1007" t="e">
        <f>COUNTIF(#REF!,F31)</f>
        <v>#REF!</v>
      </c>
      <c r="G37" s="1007" t="e">
        <f>COUNTIF(#REF!,G31)</f>
        <v>#REF!</v>
      </c>
      <c r="H37" s="1007" t="e">
        <f>COUNTIF(#REF!,H31)</f>
        <v>#REF!</v>
      </c>
      <c r="I37" s="1007" t="e">
        <f>COUNTIF(#REF!,I31)</f>
        <v>#REF!</v>
      </c>
      <c r="J37" s="1007" t="e">
        <f>COUNTIF(#REF!,J31)</f>
        <v>#REF!</v>
      </c>
      <c r="K37" s="1007" t="e">
        <f>COUNTIF(#REF!,K31)</f>
        <v>#REF!</v>
      </c>
      <c r="L37" s="1007" t="e">
        <f>COUNTIF(#REF!,L31)</f>
        <v>#REF!</v>
      </c>
      <c r="M37" s="1007" t="e">
        <f>COUNTIF(#REF!,M31)</f>
        <v>#REF!</v>
      </c>
    </row>
    <row r="38" spans="2:13" ht="15.75">
      <c r="B38" s="1008" t="s">
        <v>406</v>
      </c>
      <c r="C38" s="1007" t="e">
        <f>COUNTIF(#REF!,C31)</f>
        <v>#REF!</v>
      </c>
      <c r="D38" s="1007" t="e">
        <f>COUNTIF(#REF!,D31)</f>
        <v>#REF!</v>
      </c>
      <c r="E38" s="1007" t="e">
        <f>COUNTIF(#REF!,E31)</f>
        <v>#REF!</v>
      </c>
      <c r="F38" s="1007" t="e">
        <f>COUNTIF(#REF!,F31)</f>
        <v>#REF!</v>
      </c>
      <c r="G38" s="1007" t="e">
        <f>COUNTIF(#REF!,G31)</f>
        <v>#REF!</v>
      </c>
      <c r="H38" s="1007" t="e">
        <f>COUNTIF(#REF!,H31)</f>
        <v>#REF!</v>
      </c>
      <c r="I38" s="1007" t="e">
        <f>COUNTIF(#REF!,I31)</f>
        <v>#REF!</v>
      </c>
      <c r="J38" s="1007" t="e">
        <f>COUNTIF(#REF!,J31)</f>
        <v>#REF!</v>
      </c>
      <c r="K38" s="1007" t="e">
        <f>COUNTIF(#REF!,K31)</f>
        <v>#REF!</v>
      </c>
      <c r="L38" s="1007" t="e">
        <f>COUNTIF(#REF!,L31)</f>
        <v>#REF!</v>
      </c>
      <c r="M38" s="1007" t="e">
        <f>COUNTIF(#REF!,M31)</f>
        <v>#REF!</v>
      </c>
    </row>
    <row r="39" spans="2:13" ht="15.75">
      <c r="B39" s="1008" t="s">
        <v>407</v>
      </c>
      <c r="C39" s="1007"/>
      <c r="D39" s="1107"/>
      <c r="E39" s="1107"/>
      <c r="F39" s="1007">
        <v>1</v>
      </c>
      <c r="G39" s="1007"/>
      <c r="H39" s="1007"/>
      <c r="I39" s="1008"/>
      <c r="J39" s="1008"/>
      <c r="K39" s="1008"/>
      <c r="L39" s="1008"/>
      <c r="M39" s="1008"/>
    </row>
    <row r="40" spans="2:13" ht="15.75">
      <c r="B40" s="1008"/>
      <c r="C40" s="1007"/>
      <c r="D40" s="1107"/>
      <c r="E40" s="1107"/>
      <c r="F40" s="1007"/>
      <c r="G40" s="1007"/>
      <c r="H40" s="1007"/>
      <c r="I40" s="1008"/>
      <c r="J40" s="1008"/>
      <c r="K40" s="1008"/>
      <c r="L40" s="1008"/>
      <c r="M40" s="1008"/>
    </row>
    <row r="41" spans="2:13" ht="15.75">
      <c r="B41" s="1008" t="s">
        <v>409</v>
      </c>
      <c r="C41" s="1007"/>
      <c r="D41" s="1107"/>
      <c r="E41" s="1107"/>
      <c r="F41" s="1007"/>
      <c r="G41" s="1007"/>
      <c r="H41" s="1007"/>
      <c r="I41" s="1008"/>
      <c r="J41" s="1008"/>
      <c r="K41" s="1008"/>
      <c r="L41" s="1008"/>
      <c r="M41" s="1008"/>
    </row>
    <row r="42" spans="2:13" ht="15.75">
      <c r="B42" s="1008" t="s">
        <v>405</v>
      </c>
      <c r="C42" s="1007">
        <f aca="true" t="shared" si="3" ref="C42:M42">COUNTIF($C10:$C16,C31)</f>
        <v>0</v>
      </c>
      <c r="D42" s="1007">
        <f t="shared" si="3"/>
        <v>0</v>
      </c>
      <c r="E42" s="1007">
        <f t="shared" si="3"/>
        <v>0</v>
      </c>
      <c r="F42" s="1007">
        <f t="shared" si="3"/>
        <v>0</v>
      </c>
      <c r="G42" s="1007">
        <f t="shared" si="3"/>
        <v>1</v>
      </c>
      <c r="H42" s="1007">
        <f t="shared" si="3"/>
        <v>0</v>
      </c>
      <c r="I42" s="1007">
        <f t="shared" si="3"/>
        <v>0</v>
      </c>
      <c r="J42" s="1007">
        <f t="shared" si="3"/>
        <v>0</v>
      </c>
      <c r="K42" s="1007">
        <f t="shared" si="3"/>
        <v>0</v>
      </c>
      <c r="L42" s="1007">
        <f t="shared" si="3"/>
        <v>0</v>
      </c>
      <c r="M42" s="1007">
        <f t="shared" si="3"/>
        <v>0</v>
      </c>
    </row>
    <row r="43" spans="2:13" ht="15.75">
      <c r="B43" s="1008" t="s">
        <v>406</v>
      </c>
      <c r="C43" s="1007">
        <f aca="true" t="shared" si="4" ref="C43:M43">COUNTIF($D10:$D16,C31)</f>
        <v>0</v>
      </c>
      <c r="D43" s="1007">
        <f t="shared" si="4"/>
        <v>0</v>
      </c>
      <c r="E43" s="1007">
        <f t="shared" si="4"/>
        <v>0</v>
      </c>
      <c r="F43" s="1007">
        <f t="shared" si="4"/>
        <v>0</v>
      </c>
      <c r="G43" s="1007">
        <f t="shared" si="4"/>
        <v>2</v>
      </c>
      <c r="H43" s="1007">
        <f t="shared" si="4"/>
        <v>0</v>
      </c>
      <c r="I43" s="1007">
        <f t="shared" si="4"/>
        <v>0</v>
      </c>
      <c r="J43" s="1007">
        <f t="shared" si="4"/>
        <v>0</v>
      </c>
      <c r="K43" s="1007">
        <f t="shared" si="4"/>
        <v>0</v>
      </c>
      <c r="L43" s="1007">
        <f t="shared" si="4"/>
        <v>0</v>
      </c>
      <c r="M43" s="1007">
        <f t="shared" si="4"/>
        <v>0</v>
      </c>
    </row>
    <row r="44" spans="2:13" ht="15.75">
      <c r="B44" s="1008" t="s">
        <v>407</v>
      </c>
      <c r="C44" s="1007"/>
      <c r="D44" s="1107"/>
      <c r="E44" s="1107"/>
      <c r="F44" s="1007"/>
      <c r="G44" s="1007">
        <v>1</v>
      </c>
      <c r="H44" s="1007">
        <v>1</v>
      </c>
      <c r="I44" s="1008"/>
      <c r="J44" s="1008"/>
      <c r="K44" s="1008">
        <v>1</v>
      </c>
      <c r="L44" s="1008"/>
      <c r="M44" s="1008"/>
    </row>
    <row r="45" spans="2:13" ht="15.75">
      <c r="B45" s="1008"/>
      <c r="C45" s="1007"/>
      <c r="D45" s="1107"/>
      <c r="E45" s="1107"/>
      <c r="F45" s="1007"/>
      <c r="G45" s="1007"/>
      <c r="H45" s="1007"/>
      <c r="I45" s="1008"/>
      <c r="J45" s="1008"/>
      <c r="K45" s="1008"/>
      <c r="L45" s="1008"/>
      <c r="M45" s="1008"/>
    </row>
    <row r="46" spans="2:13" ht="15.75">
      <c r="B46" s="1008" t="s">
        <v>410</v>
      </c>
      <c r="C46" s="1007"/>
      <c r="D46" s="1107"/>
      <c r="E46" s="1107"/>
      <c r="F46" s="1007"/>
      <c r="G46" s="1007"/>
      <c r="H46" s="1007"/>
      <c r="I46" s="1008"/>
      <c r="J46" s="1008"/>
      <c r="K46" s="1008"/>
      <c r="L46" s="1008"/>
      <c r="M46" s="1008"/>
    </row>
    <row r="47" spans="2:13" ht="15.75">
      <c r="B47" s="1008" t="s">
        <v>405</v>
      </c>
      <c r="C47" s="1007"/>
      <c r="D47" s="1107"/>
      <c r="E47" s="1107"/>
      <c r="F47" s="1007"/>
      <c r="G47" s="1007"/>
      <c r="H47" s="1007"/>
      <c r="I47" s="1008"/>
      <c r="J47" s="1008"/>
      <c r="K47" s="1008"/>
      <c r="L47" s="1008"/>
      <c r="M47" s="1008"/>
    </row>
    <row r="48" spans="2:13" ht="15.75">
      <c r="B48" s="1008" t="s">
        <v>406</v>
      </c>
      <c r="C48" s="1007"/>
      <c r="D48" s="1107"/>
      <c r="E48" s="1107"/>
      <c r="F48" s="1007">
        <v>1</v>
      </c>
      <c r="G48" s="1007">
        <v>1</v>
      </c>
      <c r="H48" s="1007">
        <v>2</v>
      </c>
      <c r="I48" s="1008">
        <v>2</v>
      </c>
      <c r="J48" s="1008">
        <v>1</v>
      </c>
      <c r="K48" s="1008">
        <v>1</v>
      </c>
      <c r="L48" s="1008"/>
      <c r="M48" s="1008"/>
    </row>
    <row r="49" spans="2:13" ht="15.75">
      <c r="B49" s="1008" t="s">
        <v>407</v>
      </c>
      <c r="C49" s="1007"/>
      <c r="D49" s="1107"/>
      <c r="E49" s="1107"/>
      <c r="F49" s="1007"/>
      <c r="G49" s="1007"/>
      <c r="H49" s="1007"/>
      <c r="I49" s="1008"/>
      <c r="J49" s="1008"/>
      <c r="K49" s="1008"/>
      <c r="L49" s="1008"/>
      <c r="M49" s="1008"/>
    </row>
    <row r="50" spans="2:13" ht="15.75">
      <c r="B50" s="1008"/>
      <c r="C50" s="1007"/>
      <c r="D50" s="1107"/>
      <c r="E50" s="1107"/>
      <c r="F50" s="1007"/>
      <c r="G50" s="1007"/>
      <c r="H50" s="1007"/>
      <c r="I50" s="1008"/>
      <c r="J50" s="1008"/>
      <c r="K50" s="1008"/>
      <c r="L50" s="1008"/>
      <c r="M50" s="1008"/>
    </row>
    <row r="51" spans="2:13" ht="15.75">
      <c r="B51" s="1008" t="s">
        <v>411</v>
      </c>
      <c r="C51" s="1007"/>
      <c r="D51" s="1107"/>
      <c r="E51" s="1107"/>
      <c r="F51" s="1007"/>
      <c r="G51" s="1007"/>
      <c r="H51" s="1007"/>
      <c r="I51" s="1008"/>
      <c r="J51" s="1008"/>
      <c r="K51" s="1008"/>
      <c r="L51" s="1008"/>
      <c r="M51" s="1008"/>
    </row>
    <row r="52" spans="2:13" ht="15.75">
      <c r="B52" s="1008" t="s">
        <v>405</v>
      </c>
      <c r="C52" s="1007"/>
      <c r="D52" s="1007"/>
      <c r="E52" s="1007"/>
      <c r="F52" s="1007"/>
      <c r="G52" s="1007"/>
      <c r="H52" s="1007"/>
      <c r="I52" s="1007"/>
      <c r="J52" s="1007"/>
      <c r="K52" s="1007"/>
      <c r="L52" s="1007"/>
      <c r="M52" s="1007"/>
    </row>
    <row r="53" spans="2:13" ht="15.75">
      <c r="B53" s="1008" t="s">
        <v>406</v>
      </c>
      <c r="C53" s="1007"/>
      <c r="D53" s="1007"/>
      <c r="E53" s="1007"/>
      <c r="F53" s="1007"/>
      <c r="G53" s="1007"/>
      <c r="H53" s="1007"/>
      <c r="I53" s="1007">
        <v>2</v>
      </c>
      <c r="J53" s="1007"/>
      <c r="K53" s="1007"/>
      <c r="L53" s="1007"/>
      <c r="M53" s="1007"/>
    </row>
    <row r="54" spans="2:13" ht="15.75">
      <c r="B54" s="1008" t="s">
        <v>407</v>
      </c>
      <c r="C54" s="1007"/>
      <c r="D54" s="1107"/>
      <c r="E54" s="1107"/>
      <c r="F54" s="1007"/>
      <c r="G54" s="1007"/>
      <c r="H54" s="1007"/>
      <c r="I54" s="1008"/>
      <c r="J54" s="1008"/>
      <c r="K54" s="1008"/>
      <c r="L54" s="1008"/>
      <c r="M54" s="1008"/>
    </row>
    <row r="55" spans="2:13" ht="15.75">
      <c r="B55" s="1008"/>
      <c r="C55" s="1007"/>
      <c r="D55" s="1107"/>
      <c r="E55" s="1107"/>
      <c r="F55" s="1007"/>
      <c r="G55" s="1007"/>
      <c r="H55" s="1007"/>
      <c r="I55" s="1008"/>
      <c r="J55" s="1008"/>
      <c r="K55" s="1008"/>
      <c r="L55" s="1008"/>
      <c r="M55" s="1008"/>
    </row>
    <row r="56" spans="2:13" ht="15.75">
      <c r="B56" s="1008" t="s">
        <v>414</v>
      </c>
      <c r="C56" s="1007"/>
      <c r="D56" s="1107"/>
      <c r="E56" s="1107"/>
      <c r="F56" s="1007"/>
      <c r="G56" s="1007"/>
      <c r="H56" s="1007"/>
      <c r="I56" s="1008"/>
      <c r="J56" s="1008"/>
      <c r="K56" s="1008"/>
      <c r="L56" s="1008"/>
      <c r="M56" s="1008"/>
    </row>
    <row r="57" spans="2:13" ht="15.75">
      <c r="B57" s="1008" t="s">
        <v>405</v>
      </c>
      <c r="C57" s="1007" t="e">
        <f>COUNTIF(#REF!,C31)</f>
        <v>#REF!</v>
      </c>
      <c r="D57" s="1007" t="e">
        <f>COUNTIF(#REF!,D31)</f>
        <v>#REF!</v>
      </c>
      <c r="E57" s="1007" t="e">
        <f>COUNTIF(#REF!,E31)</f>
        <v>#REF!</v>
      </c>
      <c r="F57" s="1007" t="e">
        <f>COUNTIF(#REF!,F31)</f>
        <v>#REF!</v>
      </c>
      <c r="G57" s="1007" t="e">
        <f>COUNTIF(#REF!,G31)</f>
        <v>#REF!</v>
      </c>
      <c r="H57" s="1007" t="e">
        <f>COUNTIF(#REF!,H31)</f>
        <v>#REF!</v>
      </c>
      <c r="I57" s="1007" t="e">
        <f>COUNTIF(#REF!,I31)</f>
        <v>#REF!</v>
      </c>
      <c r="J57" s="1007" t="e">
        <f>COUNTIF(#REF!,J31)</f>
        <v>#REF!</v>
      </c>
      <c r="K57" s="1007" t="e">
        <f>COUNTIF(#REF!,K31)</f>
        <v>#REF!</v>
      </c>
      <c r="L57" s="1007" t="e">
        <f>COUNTIF(#REF!,L31)</f>
        <v>#REF!</v>
      </c>
      <c r="M57" s="1007" t="e">
        <f>COUNTIF(#REF!,M31)</f>
        <v>#REF!</v>
      </c>
    </row>
    <row r="58" spans="2:13" ht="15.75">
      <c r="B58" s="1008" t="s">
        <v>406</v>
      </c>
      <c r="C58" s="1007" t="e">
        <f>COUNTIF(#REF!,C31)</f>
        <v>#REF!</v>
      </c>
      <c r="D58" s="1007" t="e">
        <f>COUNTIF(#REF!,D31)</f>
        <v>#REF!</v>
      </c>
      <c r="E58" s="1007" t="e">
        <f>COUNTIF(#REF!,E31)</f>
        <v>#REF!</v>
      </c>
      <c r="F58" s="1007" t="e">
        <f>COUNTIF(#REF!,F31)</f>
        <v>#REF!</v>
      </c>
      <c r="G58" s="1007" t="e">
        <f>COUNTIF(#REF!,G31)</f>
        <v>#REF!</v>
      </c>
      <c r="H58" s="1007" t="e">
        <f>COUNTIF(#REF!,H31)</f>
        <v>#REF!</v>
      </c>
      <c r="I58" s="1007" t="e">
        <f>COUNTIF(#REF!,I31)</f>
        <v>#REF!</v>
      </c>
      <c r="J58" s="1007" t="e">
        <f>COUNTIF(#REF!,J31)+2</f>
        <v>#REF!</v>
      </c>
      <c r="K58" s="1007" t="e">
        <f>COUNTIF(#REF!,K31)+1</f>
        <v>#REF!</v>
      </c>
      <c r="L58" s="1007" t="e">
        <f>COUNTIF(#REF!,L31)+2</f>
        <v>#REF!</v>
      </c>
      <c r="M58" s="1007" t="e">
        <f>COUNTIF(#REF!,M31)+1</f>
        <v>#REF!</v>
      </c>
    </row>
    <row r="59" spans="2:13" ht="15.75">
      <c r="B59" s="1008" t="s">
        <v>407</v>
      </c>
      <c r="C59" s="1007"/>
      <c r="D59" s="1107"/>
      <c r="E59" s="1107"/>
      <c r="F59" s="1007"/>
      <c r="G59" s="1007"/>
      <c r="H59" s="1007"/>
      <c r="I59" s="1008"/>
      <c r="J59" s="1008"/>
      <c r="K59" s="1008"/>
      <c r="L59" s="1008"/>
      <c r="M59" s="1008">
        <v>1</v>
      </c>
    </row>
    <row r="60" spans="2:13" ht="15.75">
      <c r="B60" s="1008" t="s">
        <v>412</v>
      </c>
      <c r="C60" s="1007"/>
      <c r="D60" s="1107"/>
      <c r="E60" s="1107"/>
      <c r="F60" s="1007"/>
      <c r="G60" s="1007"/>
      <c r="H60" s="1007">
        <v>1</v>
      </c>
      <c r="I60" s="1008"/>
      <c r="J60" s="1008"/>
      <c r="K60" s="1008">
        <v>1</v>
      </c>
      <c r="L60" s="1008"/>
      <c r="M60" s="1008"/>
    </row>
    <row r="61" spans="2:13" ht="15.75">
      <c r="B61" s="1008"/>
      <c r="C61" s="1007"/>
      <c r="D61" s="1107"/>
      <c r="E61" s="1107"/>
      <c r="F61" s="1007"/>
      <c r="G61" s="1007"/>
      <c r="H61" s="1007"/>
      <c r="I61" s="1008"/>
      <c r="J61" s="1008"/>
      <c r="K61" s="1008"/>
      <c r="L61" s="1008"/>
      <c r="M61" s="1008"/>
    </row>
    <row r="62" spans="2:13" ht="15.75">
      <c r="B62" s="1008" t="s">
        <v>413</v>
      </c>
      <c r="C62" s="1007"/>
      <c r="D62" s="1107"/>
      <c r="E62" s="1107"/>
      <c r="F62" s="1007"/>
      <c r="G62" s="1007"/>
      <c r="H62" s="1007"/>
      <c r="I62" s="1008"/>
      <c r="J62" s="1008"/>
      <c r="K62" s="1008"/>
      <c r="L62" s="1008"/>
      <c r="M62" s="1008"/>
    </row>
    <row r="63" spans="2:13" ht="15.75">
      <c r="B63" s="1008" t="s">
        <v>405</v>
      </c>
      <c r="C63" s="1007" t="e">
        <f aca="true" t="shared" si="5" ref="C63:M63">C32+C37+C42+C47+C52+C57</f>
        <v>#REF!</v>
      </c>
      <c r="D63" s="1007" t="e">
        <f t="shared" si="5"/>
        <v>#REF!</v>
      </c>
      <c r="E63" s="1007" t="e">
        <f t="shared" si="5"/>
        <v>#REF!</v>
      </c>
      <c r="F63" s="1007" t="e">
        <f t="shared" si="5"/>
        <v>#REF!</v>
      </c>
      <c r="G63" s="1007" t="e">
        <f t="shared" si="5"/>
        <v>#REF!</v>
      </c>
      <c r="H63" s="1007" t="e">
        <f t="shared" si="5"/>
        <v>#REF!</v>
      </c>
      <c r="I63" s="1007" t="e">
        <f t="shared" si="5"/>
        <v>#REF!</v>
      </c>
      <c r="J63" s="1007" t="e">
        <f t="shared" si="5"/>
        <v>#REF!</v>
      </c>
      <c r="K63" s="1007" t="e">
        <f t="shared" si="5"/>
        <v>#REF!</v>
      </c>
      <c r="L63" s="1007" t="e">
        <f t="shared" si="5"/>
        <v>#REF!</v>
      </c>
      <c r="M63" s="1007" t="e">
        <f t="shared" si="5"/>
        <v>#REF!</v>
      </c>
    </row>
    <row r="64" spans="2:13" ht="15.75">
      <c r="B64" s="1008" t="s">
        <v>406</v>
      </c>
      <c r="C64" s="1007" t="e">
        <f aca="true" t="shared" si="6" ref="C64:M64">C33+C38+C43+C48+C53+C60+C58</f>
        <v>#REF!</v>
      </c>
      <c r="D64" s="1007" t="e">
        <f t="shared" si="6"/>
        <v>#REF!</v>
      </c>
      <c r="E64" s="1007" t="e">
        <f t="shared" si="6"/>
        <v>#REF!</v>
      </c>
      <c r="F64" s="1007" t="e">
        <f t="shared" si="6"/>
        <v>#REF!</v>
      </c>
      <c r="G64" s="1007" t="e">
        <f t="shared" si="6"/>
        <v>#REF!</v>
      </c>
      <c r="H64" s="1007" t="e">
        <f t="shared" si="6"/>
        <v>#REF!</v>
      </c>
      <c r="I64" s="1007" t="e">
        <f t="shared" si="6"/>
        <v>#REF!</v>
      </c>
      <c r="J64" s="1007" t="e">
        <f t="shared" si="6"/>
        <v>#REF!</v>
      </c>
      <c r="K64" s="1007" t="e">
        <f t="shared" si="6"/>
        <v>#REF!</v>
      </c>
      <c r="L64" s="1007" t="e">
        <f t="shared" si="6"/>
        <v>#REF!</v>
      </c>
      <c r="M64" s="1007" t="e">
        <f t="shared" si="6"/>
        <v>#REF!</v>
      </c>
    </row>
    <row r="65" spans="2:13" ht="15.75">
      <c r="B65" s="1008" t="s">
        <v>407</v>
      </c>
      <c r="C65" s="1007">
        <f aca="true" t="shared" si="7" ref="C65:M65">C39+C44+C59</f>
        <v>0</v>
      </c>
      <c r="D65" s="1007">
        <f t="shared" si="7"/>
        <v>0</v>
      </c>
      <c r="E65" s="1007">
        <f t="shared" si="7"/>
        <v>0</v>
      </c>
      <c r="F65" s="1007">
        <f t="shared" si="7"/>
        <v>1</v>
      </c>
      <c r="G65" s="1007">
        <f t="shared" si="7"/>
        <v>1</v>
      </c>
      <c r="H65" s="1007">
        <f t="shared" si="7"/>
        <v>1</v>
      </c>
      <c r="I65" s="1007">
        <f t="shared" si="7"/>
        <v>0</v>
      </c>
      <c r="J65" s="1007">
        <f t="shared" si="7"/>
        <v>0</v>
      </c>
      <c r="K65" s="1007">
        <f t="shared" si="7"/>
        <v>1</v>
      </c>
      <c r="L65" s="1007">
        <f t="shared" si="7"/>
        <v>0</v>
      </c>
      <c r="M65" s="1007">
        <f t="shared" si="7"/>
        <v>1</v>
      </c>
    </row>
  </sheetData>
  <sheetProtection/>
  <mergeCells count="23">
    <mergeCell ref="C4:C7"/>
    <mergeCell ref="A2:A7"/>
    <mergeCell ref="K4:K7"/>
    <mergeCell ref="J4:J7"/>
    <mergeCell ref="A18:M18"/>
    <mergeCell ref="E2:E7"/>
    <mergeCell ref="A1:N1"/>
    <mergeCell ref="H3:H7"/>
    <mergeCell ref="I3:L3"/>
    <mergeCell ref="M3:M7"/>
    <mergeCell ref="L4:L7"/>
    <mergeCell ref="H2:M2"/>
    <mergeCell ref="F2:F7"/>
    <mergeCell ref="O2:O7"/>
    <mergeCell ref="A19:M19"/>
    <mergeCell ref="A22:M22"/>
    <mergeCell ref="A20:M20"/>
    <mergeCell ref="A21:M21"/>
    <mergeCell ref="G2:G7"/>
    <mergeCell ref="D4:D7"/>
    <mergeCell ref="I4:I7"/>
    <mergeCell ref="B2:B7"/>
    <mergeCell ref="C2:D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view="pageBreakPreview" zoomScale="80" zoomScaleNormal="66" zoomScaleSheetLayoutView="80" zoomScalePageLayoutView="0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10" sqref="B10"/>
    </sheetView>
  </sheetViews>
  <sheetFormatPr defaultColWidth="9.140625" defaultRowHeight="15"/>
  <cols>
    <col min="1" max="1" width="10.7109375" style="1103" customWidth="1"/>
    <col min="2" max="2" width="58.421875" style="1006" customWidth="1"/>
    <col min="3" max="3" width="5.57421875" style="1006" customWidth="1"/>
    <col min="4" max="4" width="11.7109375" style="1006" customWidth="1"/>
    <col min="5" max="5" width="5.8515625" style="1006" customWidth="1"/>
    <col min="6" max="6" width="4.57421875" style="1006" customWidth="1"/>
    <col min="7" max="7" width="11.140625" style="1006" hidden="1" customWidth="1"/>
    <col min="8" max="8" width="10.00390625" style="1006" hidden="1" customWidth="1"/>
    <col min="9" max="10" width="10.00390625" style="1006" customWidth="1"/>
    <col min="11" max="11" width="9.7109375" style="1006" bestFit="1" customWidth="1"/>
    <col min="12" max="12" width="10.00390625" style="1006" customWidth="1"/>
    <col min="13" max="13" width="10.421875" style="1006" hidden="1" customWidth="1"/>
    <col min="14" max="14" width="5.28125" style="1006" bestFit="1" customWidth="1"/>
    <col min="15" max="15" width="33.57421875" style="56" customWidth="1"/>
    <col min="16" max="16384" width="9.140625" style="56" customWidth="1"/>
  </cols>
  <sheetData>
    <row r="1" spans="1:14" ht="19.5" thickBot="1">
      <c r="A1" s="1588" t="s">
        <v>428</v>
      </c>
      <c r="B1" s="1589"/>
      <c r="C1" s="1589"/>
      <c r="D1" s="1589"/>
      <c r="E1" s="1589"/>
      <c r="F1" s="1589"/>
      <c r="G1" s="1589"/>
      <c r="H1" s="1589"/>
      <c r="I1" s="1589"/>
      <c r="J1" s="1589"/>
      <c r="K1" s="1589"/>
      <c r="L1" s="1589"/>
      <c r="M1" s="1589"/>
      <c r="N1" s="1589"/>
    </row>
    <row r="2" spans="1:15" ht="15.75" customHeight="1">
      <c r="A2" s="1604" t="s">
        <v>4</v>
      </c>
      <c r="B2" s="1581" t="s">
        <v>5</v>
      </c>
      <c r="C2" s="1584" t="s">
        <v>355</v>
      </c>
      <c r="D2" s="1585"/>
      <c r="E2" s="1608" t="s">
        <v>80</v>
      </c>
      <c r="F2" s="1601" t="s">
        <v>148</v>
      </c>
      <c r="G2" s="1575" t="s">
        <v>81</v>
      </c>
      <c r="H2" s="1599" t="s">
        <v>82</v>
      </c>
      <c r="I2" s="1600"/>
      <c r="J2" s="1600"/>
      <c r="K2" s="1600"/>
      <c r="L2" s="1600"/>
      <c r="M2" s="1600"/>
      <c r="N2" s="1565"/>
      <c r="O2" s="1537" t="s">
        <v>422</v>
      </c>
    </row>
    <row r="3" spans="1:15" ht="16.5" thickBot="1">
      <c r="A3" s="1605"/>
      <c r="B3" s="1582"/>
      <c r="C3" s="1586"/>
      <c r="D3" s="1587"/>
      <c r="E3" s="1579"/>
      <c r="F3" s="1602"/>
      <c r="G3" s="1576"/>
      <c r="H3" s="1590" t="s">
        <v>6</v>
      </c>
      <c r="I3" s="1593" t="s">
        <v>7</v>
      </c>
      <c r="J3" s="1594"/>
      <c r="K3" s="1594"/>
      <c r="L3" s="1595"/>
      <c r="M3" s="1596" t="s">
        <v>84</v>
      </c>
      <c r="N3" s="1094"/>
      <c r="O3" s="1537"/>
    </row>
    <row r="4" spans="1:15" ht="15.75">
      <c r="A4" s="1605"/>
      <c r="B4" s="1582"/>
      <c r="C4" s="1590" t="s">
        <v>85</v>
      </c>
      <c r="D4" s="1578" t="s">
        <v>86</v>
      </c>
      <c r="E4" s="1579"/>
      <c r="F4" s="1602"/>
      <c r="G4" s="1576"/>
      <c r="H4" s="1591"/>
      <c r="I4" s="1578" t="s">
        <v>8</v>
      </c>
      <c r="J4" s="1578" t="s">
        <v>9</v>
      </c>
      <c r="K4" s="1578" t="s">
        <v>10</v>
      </c>
      <c r="L4" s="1578" t="s">
        <v>11</v>
      </c>
      <c r="M4" s="1597"/>
      <c r="N4" s="1095"/>
      <c r="O4" s="1537"/>
    </row>
    <row r="5" spans="1:15" ht="16.5" thickBot="1">
      <c r="A5" s="1605"/>
      <c r="B5" s="1582"/>
      <c r="C5" s="1591"/>
      <c r="D5" s="1579"/>
      <c r="E5" s="1579"/>
      <c r="F5" s="1602"/>
      <c r="G5" s="1576"/>
      <c r="H5" s="1591"/>
      <c r="I5" s="1579"/>
      <c r="J5" s="1579"/>
      <c r="K5" s="1579"/>
      <c r="L5" s="1579"/>
      <c r="M5" s="1597"/>
      <c r="N5" s="1092" t="s">
        <v>359</v>
      </c>
      <c r="O5" s="1537"/>
    </row>
    <row r="6" spans="1:15" ht="15.75">
      <c r="A6" s="1605"/>
      <c r="B6" s="1582"/>
      <c r="C6" s="1591"/>
      <c r="D6" s="1579"/>
      <c r="E6" s="1579"/>
      <c r="F6" s="1602"/>
      <c r="G6" s="1576"/>
      <c r="H6" s="1591"/>
      <c r="I6" s="1579"/>
      <c r="J6" s="1579"/>
      <c r="K6" s="1579"/>
      <c r="L6" s="1579"/>
      <c r="M6" s="1597"/>
      <c r="N6" s="1564"/>
      <c r="O6" s="1537"/>
    </row>
    <row r="7" spans="1:15" ht="16.5" thickBot="1">
      <c r="A7" s="1606"/>
      <c r="B7" s="1583"/>
      <c r="C7" s="1592"/>
      <c r="D7" s="1580"/>
      <c r="E7" s="1580"/>
      <c r="F7" s="1603"/>
      <c r="G7" s="1577"/>
      <c r="H7" s="1592"/>
      <c r="I7" s="1580"/>
      <c r="J7" s="1580"/>
      <c r="K7" s="1580"/>
      <c r="L7" s="1580"/>
      <c r="M7" s="1598"/>
      <c r="N7" s="1092">
        <v>9</v>
      </c>
      <c r="O7" s="1537"/>
    </row>
    <row r="8" spans="1:15" s="1274" customFormat="1" ht="36" customHeight="1" thickBot="1">
      <c r="A8" s="1195" t="s">
        <v>264</v>
      </c>
      <c r="B8" s="1196" t="s">
        <v>89</v>
      </c>
      <c r="C8" s="1197"/>
      <c r="D8" s="1198" t="s">
        <v>364</v>
      </c>
      <c r="E8" s="1198"/>
      <c r="F8" s="1199"/>
      <c r="G8" s="1200"/>
      <c r="H8" s="1201"/>
      <c r="I8" s="1197"/>
      <c r="J8" s="1197"/>
      <c r="K8" s="1197"/>
      <c r="L8" s="1197"/>
      <c r="M8" s="1202"/>
      <c r="N8" s="1202" t="s">
        <v>265</v>
      </c>
      <c r="O8" s="1153"/>
    </row>
    <row r="9" spans="1:15" s="1282" customFormat="1" ht="20.25" thickBot="1">
      <c r="A9" s="1249" t="s">
        <v>141</v>
      </c>
      <c r="B9" s="1275" t="s">
        <v>71</v>
      </c>
      <c r="C9" s="1201"/>
      <c r="D9" s="1276" t="s">
        <v>359</v>
      </c>
      <c r="E9" s="1276"/>
      <c r="F9" s="1277"/>
      <c r="G9" s="1278">
        <v>3</v>
      </c>
      <c r="H9" s="1279">
        <f aca="true" t="shared" si="0" ref="H9:H15">G9*30</f>
        <v>90</v>
      </c>
      <c r="I9" s="1280">
        <f>J9+L9</f>
        <v>30</v>
      </c>
      <c r="J9" s="1280">
        <v>20</v>
      </c>
      <c r="K9" s="1280"/>
      <c r="L9" s="1280">
        <v>10</v>
      </c>
      <c r="M9" s="1281">
        <f aca="true" t="shared" si="1" ref="M9:M15">H9-I9</f>
        <v>60</v>
      </c>
      <c r="N9" s="1053">
        <f>ROUND(I9/$N$7,0)</f>
        <v>3</v>
      </c>
      <c r="O9" s="1162"/>
    </row>
    <row r="10" spans="1:15" s="1282" customFormat="1" ht="37.5">
      <c r="A10" s="1249" t="s">
        <v>142</v>
      </c>
      <c r="B10" s="1283" t="s">
        <v>254</v>
      </c>
      <c r="C10" s="1284" t="s">
        <v>359</v>
      </c>
      <c r="D10" s="1276"/>
      <c r="E10" s="1276"/>
      <c r="F10" s="1281"/>
      <c r="G10" s="1278">
        <v>3</v>
      </c>
      <c r="H10" s="1279">
        <f t="shared" si="0"/>
        <v>90</v>
      </c>
      <c r="I10" s="1285">
        <f>J10+L10</f>
        <v>36</v>
      </c>
      <c r="J10" s="1280">
        <v>9</v>
      </c>
      <c r="K10" s="1280"/>
      <c r="L10" s="1252">
        <v>27</v>
      </c>
      <c r="M10" s="1281">
        <f t="shared" si="1"/>
        <v>54</v>
      </c>
      <c r="N10" s="1053">
        <f>ROUND(I10/$N$7,0)</f>
        <v>4</v>
      </c>
      <c r="O10" s="1162"/>
    </row>
    <row r="11" spans="1:15" s="1274" customFormat="1" ht="37.5">
      <c r="A11" s="1203" t="s">
        <v>154</v>
      </c>
      <c r="B11" s="1204" t="s">
        <v>2</v>
      </c>
      <c r="C11" s="1205"/>
      <c r="D11" s="1286" t="s">
        <v>366</v>
      </c>
      <c r="E11" s="1206"/>
      <c r="F11" s="1207"/>
      <c r="G11" s="1208">
        <v>1.5</v>
      </c>
      <c r="H11" s="1209">
        <f t="shared" si="0"/>
        <v>45</v>
      </c>
      <c r="I11" s="1210">
        <v>30</v>
      </c>
      <c r="J11" s="1211"/>
      <c r="K11" s="1211"/>
      <c r="L11" s="1211">
        <v>30</v>
      </c>
      <c r="M11" s="1212">
        <f t="shared" si="1"/>
        <v>15</v>
      </c>
      <c r="N11" s="1061">
        <v>4</v>
      </c>
      <c r="O11" s="1153"/>
    </row>
    <row r="12" spans="1:15" s="1287" customFormat="1" ht="18.75">
      <c r="A12" s="1213" t="s">
        <v>288</v>
      </c>
      <c r="B12" s="1225" t="s">
        <v>286</v>
      </c>
      <c r="C12" s="1215" t="s">
        <v>359</v>
      </c>
      <c r="D12" s="1216"/>
      <c r="E12" s="1216"/>
      <c r="F12" s="1227"/>
      <c r="G12" s="1228">
        <v>3</v>
      </c>
      <c r="H12" s="1220">
        <f t="shared" si="0"/>
        <v>90</v>
      </c>
      <c r="I12" s="1229">
        <f>J12+L12+K12</f>
        <v>45</v>
      </c>
      <c r="J12" s="1217">
        <v>27</v>
      </c>
      <c r="K12" s="1222"/>
      <c r="L12" s="1222">
        <v>18</v>
      </c>
      <c r="M12" s="1230">
        <f t="shared" si="1"/>
        <v>45</v>
      </c>
      <c r="N12" s="1224">
        <f>ROUND(I12/$N$7,0)</f>
        <v>5</v>
      </c>
      <c r="O12" s="1181"/>
    </row>
    <row r="13" spans="1:15" s="1083" customFormat="1" ht="18.75">
      <c r="A13" s="1213" t="s">
        <v>186</v>
      </c>
      <c r="B13" s="1225" t="s">
        <v>22</v>
      </c>
      <c r="C13" s="1231" t="s">
        <v>359</v>
      </c>
      <c r="D13" s="1233"/>
      <c r="E13" s="1233"/>
      <c r="F13" s="1234"/>
      <c r="G13" s="1235">
        <v>2</v>
      </c>
      <c r="H13" s="1236">
        <f t="shared" si="0"/>
        <v>60</v>
      </c>
      <c r="I13" s="1237">
        <f>J13+L13+K13</f>
        <v>27</v>
      </c>
      <c r="J13" s="1238">
        <v>18</v>
      </c>
      <c r="K13" s="1239"/>
      <c r="L13" s="1239">
        <v>9</v>
      </c>
      <c r="M13" s="1288">
        <f t="shared" si="1"/>
        <v>33</v>
      </c>
      <c r="N13" s="1061">
        <f>ROUND(I13/$N$7,0)</f>
        <v>3</v>
      </c>
      <c r="O13" s="1165"/>
    </row>
    <row r="14" spans="1:15" s="1083" customFormat="1" ht="18.75">
      <c r="A14" s="1249" t="s">
        <v>187</v>
      </c>
      <c r="B14" s="1250" t="s">
        <v>290</v>
      </c>
      <c r="C14" s="1231" t="s">
        <v>359</v>
      </c>
      <c r="D14" s="1233"/>
      <c r="E14" s="1233"/>
      <c r="F14" s="1234"/>
      <c r="G14" s="1252">
        <v>3</v>
      </c>
      <c r="H14" s="1253">
        <f t="shared" si="0"/>
        <v>90</v>
      </c>
      <c r="I14" s="1289">
        <v>36</v>
      </c>
      <c r="J14" s="1255">
        <v>27</v>
      </c>
      <c r="K14" s="1256"/>
      <c r="L14" s="1256">
        <v>9</v>
      </c>
      <c r="M14" s="1257">
        <f t="shared" si="1"/>
        <v>54</v>
      </c>
      <c r="N14" s="1061">
        <f>ROUND(I14/$N$7,0)</f>
        <v>4</v>
      </c>
      <c r="O14" s="1264"/>
    </row>
    <row r="15" spans="1:15" s="1290" customFormat="1" ht="18.75">
      <c r="A15" s="1213" t="s">
        <v>293</v>
      </c>
      <c r="B15" s="1259" t="s">
        <v>294</v>
      </c>
      <c r="C15" s="1232"/>
      <c r="D15" s="1260"/>
      <c r="E15" s="1260" t="s">
        <v>400</v>
      </c>
      <c r="F15" s="1061"/>
      <c r="G15" s="1261">
        <v>1</v>
      </c>
      <c r="H15" s="1236">
        <f t="shared" si="0"/>
        <v>30</v>
      </c>
      <c r="I15" s="1262">
        <v>18</v>
      </c>
      <c r="J15" s="1263"/>
      <c r="K15" s="1263"/>
      <c r="L15" s="1263">
        <v>18</v>
      </c>
      <c r="M15" s="1240">
        <f t="shared" si="1"/>
        <v>12</v>
      </c>
      <c r="N15" s="1258">
        <v>1</v>
      </c>
      <c r="O15" s="1264"/>
    </row>
    <row r="16" spans="1:15" s="1189" customFormat="1" ht="19.5" thickBot="1">
      <c r="A16" s="1291" t="s">
        <v>333</v>
      </c>
      <c r="B16" s="1292" t="s">
        <v>431</v>
      </c>
      <c r="C16" s="1293"/>
      <c r="D16" s="1294" t="s">
        <v>359</v>
      </c>
      <c r="E16" s="1295"/>
      <c r="F16" s="1296"/>
      <c r="G16" s="1297">
        <v>1</v>
      </c>
      <c r="H16" s="1294">
        <v>30</v>
      </c>
      <c r="I16" s="1294">
        <v>12</v>
      </c>
      <c r="J16" s="1294"/>
      <c r="K16" s="1294"/>
      <c r="L16" s="1294">
        <v>12</v>
      </c>
      <c r="M16" s="1295">
        <v>18</v>
      </c>
      <c r="N16" s="1295">
        <v>1.5</v>
      </c>
      <c r="O16" s="1271"/>
    </row>
    <row r="17" spans="1:15" s="1189" customFormat="1" ht="20.25" thickBot="1">
      <c r="A17" s="1291" t="s">
        <v>341</v>
      </c>
      <c r="B17" s="1298" t="s">
        <v>432</v>
      </c>
      <c r="C17" s="1299"/>
      <c r="D17" s="1294" t="s">
        <v>359</v>
      </c>
      <c r="E17" s="1295"/>
      <c r="F17" s="1300"/>
      <c r="G17" s="1297">
        <v>1</v>
      </c>
      <c r="H17" s="1294">
        <v>30</v>
      </c>
      <c r="I17" s="1294">
        <v>12</v>
      </c>
      <c r="J17" s="1294">
        <v>12</v>
      </c>
      <c r="K17" s="1294"/>
      <c r="L17" s="1294">
        <v>0</v>
      </c>
      <c r="M17" s="1295">
        <v>18</v>
      </c>
      <c r="N17" s="1295">
        <v>1.5</v>
      </c>
      <c r="O17" s="1271"/>
    </row>
    <row r="18" spans="1:15" s="776" customFormat="1" ht="19.5" thickBot="1">
      <c r="A18" s="1607" t="s">
        <v>421</v>
      </c>
      <c r="B18" s="1607"/>
      <c r="C18" s="1607"/>
      <c r="D18" s="1607"/>
      <c r="E18" s="1607"/>
      <c r="F18" s="1607"/>
      <c r="G18" s="1607"/>
      <c r="H18" s="1607"/>
      <c r="I18" s="1607"/>
      <c r="J18" s="1607"/>
      <c r="K18" s="1607"/>
      <c r="L18" s="1607"/>
      <c r="M18" s="1607"/>
      <c r="N18" s="1100">
        <f>SUM(N9:N17)</f>
        <v>27</v>
      </c>
      <c r="O18" s="1109"/>
    </row>
    <row r="19" spans="1:14" ht="16.5" thickBot="1">
      <c r="A19" s="1609" t="s">
        <v>106</v>
      </c>
      <c r="B19" s="1609"/>
      <c r="C19" s="1609"/>
      <c r="D19" s="1609"/>
      <c r="E19" s="1609"/>
      <c r="F19" s="1609"/>
      <c r="G19" s="1609"/>
      <c r="H19" s="1609"/>
      <c r="I19" s="1609"/>
      <c r="J19" s="1609"/>
      <c r="K19" s="1609"/>
      <c r="L19" s="1609"/>
      <c r="M19" s="1609"/>
      <c r="N19" s="1004">
        <v>4</v>
      </c>
    </row>
    <row r="20" spans="1:14" ht="16.5" thickBot="1">
      <c r="A20" s="1609" t="s">
        <v>35</v>
      </c>
      <c r="B20" s="1609"/>
      <c r="C20" s="1609"/>
      <c r="D20" s="1609"/>
      <c r="E20" s="1609"/>
      <c r="F20" s="1609"/>
      <c r="G20" s="1609"/>
      <c r="H20" s="1609"/>
      <c r="I20" s="1609"/>
      <c r="J20" s="1609"/>
      <c r="K20" s="1609"/>
      <c r="L20" s="1609"/>
      <c r="M20" s="1609"/>
      <c r="N20" s="1005">
        <v>5</v>
      </c>
    </row>
    <row r="21" spans="1:14" ht="16.5" thickBot="1">
      <c r="A21" s="1609" t="s">
        <v>107</v>
      </c>
      <c r="B21" s="1609"/>
      <c r="C21" s="1609"/>
      <c r="D21" s="1609"/>
      <c r="E21" s="1609"/>
      <c r="F21" s="1609"/>
      <c r="G21" s="1609"/>
      <c r="H21" s="1609"/>
      <c r="I21" s="1609"/>
      <c r="J21" s="1609"/>
      <c r="K21" s="1609"/>
      <c r="L21" s="1609"/>
      <c r="M21" s="1609"/>
      <c r="N21" s="1101"/>
    </row>
    <row r="22" spans="1:14" ht="16.5" thickBot="1">
      <c r="A22" s="1609" t="s">
        <v>108</v>
      </c>
      <c r="B22" s="1609"/>
      <c r="C22" s="1609"/>
      <c r="D22" s="1609"/>
      <c r="E22" s="1609"/>
      <c r="F22" s="1609"/>
      <c r="G22" s="1609"/>
      <c r="H22" s="1609"/>
      <c r="I22" s="1609"/>
      <c r="J22" s="1609"/>
      <c r="K22" s="1609"/>
      <c r="L22" s="1609"/>
      <c r="M22" s="1609"/>
      <c r="N22" s="1102">
        <v>1</v>
      </c>
    </row>
    <row r="23" spans="2:8" ht="15.75">
      <c r="B23" s="1104"/>
      <c r="C23" s="1104"/>
      <c r="D23" s="1105"/>
      <c r="E23" s="1104"/>
      <c r="F23" s="1104"/>
      <c r="G23" s="1105"/>
      <c r="H23" s="1104"/>
    </row>
    <row r="24" spans="2:8" ht="15.75">
      <c r="B24" s="1104"/>
      <c r="C24" s="1104"/>
      <c r="D24" s="1104"/>
      <c r="E24" s="1104"/>
      <c r="F24" s="1104"/>
      <c r="G24" s="1106"/>
      <c r="H24" s="1104"/>
    </row>
    <row r="25" spans="2:8" ht="15.75">
      <c r="B25" s="1104"/>
      <c r="C25" s="1104"/>
      <c r="D25" s="1104"/>
      <c r="E25" s="1104"/>
      <c r="F25" s="1104"/>
      <c r="G25" s="1106"/>
      <c r="H25" s="1104"/>
    </row>
    <row r="26" spans="2:8" ht="15.75">
      <c r="B26" s="1104"/>
      <c r="C26" s="1104"/>
      <c r="D26" s="1106"/>
      <c r="E26" s="1104"/>
      <c r="F26" s="1104"/>
      <c r="G26" s="1106"/>
      <c r="H26" s="1104"/>
    </row>
    <row r="27" spans="2:8" ht="15.75">
      <c r="B27" s="1104"/>
      <c r="C27" s="1104"/>
      <c r="D27" s="1104"/>
      <c r="E27" s="1104"/>
      <c r="F27" s="1104"/>
      <c r="G27" s="1106"/>
      <c r="H27" s="1104"/>
    </row>
    <row r="28" spans="2:8" ht="15.75">
      <c r="B28" s="1104"/>
      <c r="C28" s="1104"/>
      <c r="D28" s="1104"/>
      <c r="E28" s="1104"/>
      <c r="F28" s="1104"/>
      <c r="G28" s="1105"/>
      <c r="H28" s="1104"/>
    </row>
    <row r="29" spans="2:8" ht="15.75">
      <c r="B29" s="1104"/>
      <c r="C29" s="1104"/>
      <c r="D29" s="1106"/>
      <c r="E29" s="1104"/>
      <c r="F29" s="1104"/>
      <c r="G29" s="1106"/>
      <c r="H29" s="1104"/>
    </row>
    <row r="30" spans="2:8" ht="15.75">
      <c r="B30" s="1104"/>
      <c r="C30" s="1104"/>
      <c r="D30" s="1104"/>
      <c r="E30" s="1104"/>
      <c r="F30" s="1104"/>
      <c r="G30" s="1105"/>
      <c r="H30" s="1104"/>
    </row>
    <row r="31" spans="2:13" ht="15.75">
      <c r="B31" s="1008" t="s">
        <v>403</v>
      </c>
      <c r="C31" s="1007" t="e">
        <f>#REF!</f>
        <v>#REF!</v>
      </c>
      <c r="D31" s="1007" t="e">
        <f>#REF!</f>
        <v>#REF!</v>
      </c>
      <c r="E31" s="1007" t="e">
        <f>#REF!</f>
        <v>#REF!</v>
      </c>
      <c r="F31" s="1007" t="e">
        <f>#REF!</f>
        <v>#REF!</v>
      </c>
      <c r="G31" s="1007" t="e">
        <f>#REF!</f>
        <v>#REF!</v>
      </c>
      <c r="H31" s="1007" t="str">
        <f>N5</f>
        <v>4б</v>
      </c>
      <c r="I31" s="1007" t="e">
        <f>#REF!</f>
        <v>#REF!</v>
      </c>
      <c r="J31" s="1007" t="e">
        <f>#REF!</f>
        <v>#REF!</v>
      </c>
      <c r="K31" s="1007" t="e">
        <f>#REF!</f>
        <v>#REF!</v>
      </c>
      <c r="L31" s="1007" t="e">
        <f>#REF!</f>
        <v>#REF!</v>
      </c>
      <c r="M31" s="1007" t="e">
        <f>#REF!</f>
        <v>#REF!</v>
      </c>
    </row>
    <row r="32" spans="2:13" ht="15.75">
      <c r="B32" s="1008" t="s">
        <v>405</v>
      </c>
      <c r="C32" s="1007">
        <f aca="true" t="shared" si="2" ref="C32:M32">COUNTIF($C8:$C10,C31)</f>
        <v>0</v>
      </c>
      <c r="D32" s="1007">
        <f t="shared" si="2"/>
        <v>0</v>
      </c>
      <c r="E32" s="1007">
        <f t="shared" si="2"/>
        <v>0</v>
      </c>
      <c r="F32" s="1007">
        <f t="shared" si="2"/>
        <v>0</v>
      </c>
      <c r="G32" s="1007">
        <f t="shared" si="2"/>
        <v>0</v>
      </c>
      <c r="H32" s="1007">
        <f t="shared" si="2"/>
        <v>1</v>
      </c>
      <c r="I32" s="1007">
        <f t="shared" si="2"/>
        <v>0</v>
      </c>
      <c r="J32" s="1007">
        <f t="shared" si="2"/>
        <v>0</v>
      </c>
      <c r="K32" s="1007">
        <f t="shared" si="2"/>
        <v>0</v>
      </c>
      <c r="L32" s="1007">
        <f t="shared" si="2"/>
        <v>0</v>
      </c>
      <c r="M32" s="1007">
        <f t="shared" si="2"/>
        <v>0</v>
      </c>
    </row>
    <row r="33" spans="2:13" ht="15.75">
      <c r="B33" s="1008" t="s">
        <v>406</v>
      </c>
      <c r="C33" s="1007">
        <f>COUNTIF($D8:$D11,C31)</f>
        <v>0</v>
      </c>
      <c r="D33" s="1007">
        <f>COUNTIF($D8:$D11,D31)</f>
        <v>0</v>
      </c>
      <c r="E33" s="1007">
        <f>COUNTIF($D8:$D11,E31)+1</f>
        <v>1</v>
      </c>
      <c r="F33" s="1007">
        <f>COUNTIF($D8:$D11,F31)</f>
        <v>0</v>
      </c>
      <c r="G33" s="1007">
        <f>COUNTIF($D8:$D11,G31)</f>
        <v>0</v>
      </c>
      <c r="H33" s="1007">
        <f>COUNTIF($D8:$D11,H31)+1</f>
        <v>2</v>
      </c>
      <c r="I33" s="1007">
        <f>COUNTIF($D8:$D11,I31)</f>
        <v>0</v>
      </c>
      <c r="J33" s="1007">
        <f>COUNTIF($D8:$D11,J31)</f>
        <v>0</v>
      </c>
      <c r="K33" s="1007">
        <f>COUNTIF($D8:$D11,K31)</f>
        <v>0</v>
      </c>
      <c r="L33" s="1007">
        <f>COUNTIF($D8:$D11,L31)</f>
        <v>0</v>
      </c>
      <c r="M33" s="1007">
        <f>COUNTIF($D8:$D11,M31)</f>
        <v>0</v>
      </c>
    </row>
    <row r="34" spans="2:13" ht="15.75">
      <c r="B34" s="1008" t="s">
        <v>407</v>
      </c>
      <c r="C34" s="1007"/>
      <c r="D34" s="1107"/>
      <c r="E34" s="1107"/>
      <c r="F34" s="1007"/>
      <c r="G34" s="1007"/>
      <c r="H34" s="1007"/>
      <c r="I34" s="1008"/>
      <c r="J34" s="1008"/>
      <c r="K34" s="1008"/>
      <c r="L34" s="1008"/>
      <c r="M34" s="1008"/>
    </row>
    <row r="35" spans="2:13" ht="15.75">
      <c r="B35" s="1008"/>
      <c r="C35" s="1007"/>
      <c r="D35" s="1107"/>
      <c r="E35" s="1107"/>
      <c r="F35" s="1007"/>
      <c r="G35" s="1007"/>
      <c r="H35" s="1007"/>
      <c r="I35" s="1008"/>
      <c r="J35" s="1008"/>
      <c r="K35" s="1008"/>
      <c r="L35" s="1008"/>
      <c r="M35" s="1008"/>
    </row>
    <row r="36" spans="2:13" ht="15.75">
      <c r="B36" s="1008" t="s">
        <v>408</v>
      </c>
      <c r="C36" s="1007"/>
      <c r="D36" s="1107"/>
      <c r="E36" s="1107"/>
      <c r="F36" s="1007"/>
      <c r="G36" s="1007"/>
      <c r="H36" s="1007"/>
      <c r="I36" s="1008"/>
      <c r="J36" s="1008"/>
      <c r="K36" s="1008"/>
      <c r="L36" s="1008"/>
      <c r="M36" s="1008"/>
    </row>
    <row r="37" spans="2:13" ht="15.75">
      <c r="B37" s="1008" t="s">
        <v>405</v>
      </c>
      <c r="C37" s="1007" t="e">
        <f>COUNTIF(#REF!,C31)</f>
        <v>#REF!</v>
      </c>
      <c r="D37" s="1007" t="e">
        <f>COUNTIF(#REF!,D31)</f>
        <v>#REF!</v>
      </c>
      <c r="E37" s="1007" t="e">
        <f>COUNTIF(#REF!,E31)</f>
        <v>#REF!</v>
      </c>
      <c r="F37" s="1007" t="e">
        <f>COUNTIF(#REF!,F31)</f>
        <v>#REF!</v>
      </c>
      <c r="G37" s="1007" t="e">
        <f>COUNTIF(#REF!,G31)</f>
        <v>#REF!</v>
      </c>
      <c r="H37" s="1007" t="e">
        <f>COUNTIF(#REF!,H31)</f>
        <v>#REF!</v>
      </c>
      <c r="I37" s="1007" t="e">
        <f>COUNTIF(#REF!,I31)</f>
        <v>#REF!</v>
      </c>
      <c r="J37" s="1007" t="e">
        <f>COUNTIF(#REF!,J31)</f>
        <v>#REF!</v>
      </c>
      <c r="K37" s="1007" t="e">
        <f>COUNTIF(#REF!,K31)</f>
        <v>#REF!</v>
      </c>
      <c r="L37" s="1007" t="e">
        <f>COUNTIF(#REF!,L31)</f>
        <v>#REF!</v>
      </c>
      <c r="M37" s="1007" t="e">
        <f>COUNTIF(#REF!,M31)</f>
        <v>#REF!</v>
      </c>
    </row>
    <row r="38" spans="2:13" ht="15.75">
      <c r="B38" s="1008" t="s">
        <v>406</v>
      </c>
      <c r="C38" s="1007" t="e">
        <f>COUNTIF(#REF!,C31)</f>
        <v>#REF!</v>
      </c>
      <c r="D38" s="1007" t="e">
        <f>COUNTIF(#REF!,D31)</f>
        <v>#REF!</v>
      </c>
      <c r="E38" s="1007" t="e">
        <f>COUNTIF(#REF!,E31)</f>
        <v>#REF!</v>
      </c>
      <c r="F38" s="1007" t="e">
        <f>COUNTIF(#REF!,F31)</f>
        <v>#REF!</v>
      </c>
      <c r="G38" s="1007" t="e">
        <f>COUNTIF(#REF!,G31)</f>
        <v>#REF!</v>
      </c>
      <c r="H38" s="1007" t="e">
        <f>COUNTIF(#REF!,H31)</f>
        <v>#REF!</v>
      </c>
      <c r="I38" s="1007" t="e">
        <f>COUNTIF(#REF!,I31)</f>
        <v>#REF!</v>
      </c>
      <c r="J38" s="1007" t="e">
        <f>COUNTIF(#REF!,J31)</f>
        <v>#REF!</v>
      </c>
      <c r="K38" s="1007" t="e">
        <f>COUNTIF(#REF!,K31)</f>
        <v>#REF!</v>
      </c>
      <c r="L38" s="1007" t="e">
        <f>COUNTIF(#REF!,L31)</f>
        <v>#REF!</v>
      </c>
      <c r="M38" s="1007" t="e">
        <f>COUNTIF(#REF!,M31)</f>
        <v>#REF!</v>
      </c>
    </row>
    <row r="39" spans="2:13" ht="15.75">
      <c r="B39" s="1008" t="s">
        <v>407</v>
      </c>
      <c r="C39" s="1007"/>
      <c r="D39" s="1107"/>
      <c r="E39" s="1107"/>
      <c r="F39" s="1007">
        <v>1</v>
      </c>
      <c r="G39" s="1007"/>
      <c r="H39" s="1007"/>
      <c r="I39" s="1008"/>
      <c r="J39" s="1008"/>
      <c r="K39" s="1008"/>
      <c r="L39" s="1008"/>
      <c r="M39" s="1008"/>
    </row>
    <row r="40" spans="2:13" ht="15.75">
      <c r="B40" s="1008"/>
      <c r="C40" s="1007"/>
      <c r="D40" s="1107"/>
      <c r="E40" s="1107"/>
      <c r="F40" s="1007"/>
      <c r="G40" s="1007"/>
      <c r="H40" s="1007"/>
      <c r="I40" s="1008"/>
      <c r="J40" s="1008"/>
      <c r="K40" s="1008"/>
      <c r="L40" s="1008"/>
      <c r="M40" s="1008"/>
    </row>
    <row r="41" spans="2:13" ht="15.75">
      <c r="B41" s="1008" t="s">
        <v>409</v>
      </c>
      <c r="C41" s="1007"/>
      <c r="D41" s="1107"/>
      <c r="E41" s="1107"/>
      <c r="F41" s="1007"/>
      <c r="G41" s="1007"/>
      <c r="H41" s="1007"/>
      <c r="I41" s="1008"/>
      <c r="J41" s="1008"/>
      <c r="K41" s="1008"/>
      <c r="L41" s="1008"/>
      <c r="M41" s="1008"/>
    </row>
    <row r="42" spans="2:13" ht="15.75">
      <c r="B42" s="1008" t="s">
        <v>405</v>
      </c>
      <c r="C42" s="1007">
        <f aca="true" t="shared" si="3" ref="C42:M42">COUNTIF($C12:$C15,C31)</f>
        <v>0</v>
      </c>
      <c r="D42" s="1007">
        <f t="shared" si="3"/>
        <v>0</v>
      </c>
      <c r="E42" s="1007">
        <f t="shared" si="3"/>
        <v>0</v>
      </c>
      <c r="F42" s="1007">
        <f t="shared" si="3"/>
        <v>0</v>
      </c>
      <c r="G42" s="1007">
        <f t="shared" si="3"/>
        <v>0</v>
      </c>
      <c r="H42" s="1007">
        <f t="shared" si="3"/>
        <v>3</v>
      </c>
      <c r="I42" s="1007">
        <f t="shared" si="3"/>
        <v>0</v>
      </c>
      <c r="J42" s="1007">
        <f t="shared" si="3"/>
        <v>0</v>
      </c>
      <c r="K42" s="1007">
        <f t="shared" si="3"/>
        <v>0</v>
      </c>
      <c r="L42" s="1007">
        <f t="shared" si="3"/>
        <v>0</v>
      </c>
      <c r="M42" s="1007">
        <f t="shared" si="3"/>
        <v>0</v>
      </c>
    </row>
    <row r="43" spans="2:13" ht="15.75">
      <c r="B43" s="1008" t="s">
        <v>406</v>
      </c>
      <c r="C43" s="1007">
        <f aca="true" t="shared" si="4" ref="C43:M43">COUNTIF($D12:$D15,C31)</f>
        <v>0</v>
      </c>
      <c r="D43" s="1007">
        <f t="shared" si="4"/>
        <v>0</v>
      </c>
      <c r="E43" s="1007">
        <f t="shared" si="4"/>
        <v>0</v>
      </c>
      <c r="F43" s="1007">
        <f t="shared" si="4"/>
        <v>0</v>
      </c>
      <c r="G43" s="1007">
        <f t="shared" si="4"/>
        <v>0</v>
      </c>
      <c r="H43" s="1007">
        <f t="shared" si="4"/>
        <v>0</v>
      </c>
      <c r="I43" s="1007">
        <f t="shared" si="4"/>
        <v>0</v>
      </c>
      <c r="J43" s="1007">
        <f t="shared" si="4"/>
        <v>0</v>
      </c>
      <c r="K43" s="1007">
        <f t="shared" si="4"/>
        <v>0</v>
      </c>
      <c r="L43" s="1007">
        <f t="shared" si="4"/>
        <v>0</v>
      </c>
      <c r="M43" s="1007">
        <f t="shared" si="4"/>
        <v>0</v>
      </c>
    </row>
    <row r="44" spans="2:13" ht="15.75">
      <c r="B44" s="1008" t="s">
        <v>407</v>
      </c>
      <c r="C44" s="1007"/>
      <c r="D44" s="1107"/>
      <c r="E44" s="1107"/>
      <c r="F44" s="1007"/>
      <c r="G44" s="1007">
        <v>1</v>
      </c>
      <c r="H44" s="1007">
        <v>1</v>
      </c>
      <c r="I44" s="1008"/>
      <c r="J44" s="1008"/>
      <c r="K44" s="1008">
        <v>1</v>
      </c>
      <c r="L44" s="1008"/>
      <c r="M44" s="1008"/>
    </row>
    <row r="45" spans="2:13" ht="15.75">
      <c r="B45" s="1008"/>
      <c r="C45" s="1007"/>
      <c r="D45" s="1107"/>
      <c r="E45" s="1107"/>
      <c r="F45" s="1007"/>
      <c r="G45" s="1007"/>
      <c r="H45" s="1007"/>
      <c r="I45" s="1008"/>
      <c r="J45" s="1008"/>
      <c r="K45" s="1008"/>
      <c r="L45" s="1008"/>
      <c r="M45" s="1008"/>
    </row>
    <row r="46" spans="2:13" ht="15.75">
      <c r="B46" s="1008" t="s">
        <v>410</v>
      </c>
      <c r="C46" s="1007"/>
      <c r="D46" s="1107"/>
      <c r="E46" s="1107"/>
      <c r="F46" s="1007"/>
      <c r="G46" s="1007"/>
      <c r="H46" s="1007"/>
      <c r="I46" s="1008"/>
      <c r="J46" s="1008"/>
      <c r="K46" s="1008"/>
      <c r="L46" s="1008"/>
      <c r="M46" s="1008"/>
    </row>
    <row r="47" spans="2:13" ht="15.75">
      <c r="B47" s="1008" t="s">
        <v>405</v>
      </c>
      <c r="C47" s="1007"/>
      <c r="D47" s="1107"/>
      <c r="E47" s="1107"/>
      <c r="F47" s="1007"/>
      <c r="G47" s="1007"/>
      <c r="H47" s="1007"/>
      <c r="I47" s="1008"/>
      <c r="J47" s="1008"/>
      <c r="K47" s="1008"/>
      <c r="L47" s="1008"/>
      <c r="M47" s="1008"/>
    </row>
    <row r="48" spans="2:13" ht="15.75">
      <c r="B48" s="1008" t="s">
        <v>406</v>
      </c>
      <c r="C48" s="1007"/>
      <c r="D48" s="1107"/>
      <c r="E48" s="1107"/>
      <c r="F48" s="1007">
        <v>1</v>
      </c>
      <c r="G48" s="1007">
        <v>1</v>
      </c>
      <c r="H48" s="1007">
        <v>2</v>
      </c>
      <c r="I48" s="1008">
        <v>2</v>
      </c>
      <c r="J48" s="1008">
        <v>1</v>
      </c>
      <c r="K48" s="1008">
        <v>1</v>
      </c>
      <c r="L48" s="1008"/>
      <c r="M48" s="1008"/>
    </row>
    <row r="49" spans="2:13" ht="15.75">
      <c r="B49" s="1008" t="s">
        <v>407</v>
      </c>
      <c r="C49" s="1007"/>
      <c r="D49" s="1107"/>
      <c r="E49" s="1107"/>
      <c r="F49" s="1007"/>
      <c r="G49" s="1007"/>
      <c r="H49" s="1007"/>
      <c r="I49" s="1008"/>
      <c r="J49" s="1008"/>
      <c r="K49" s="1008"/>
      <c r="L49" s="1008"/>
      <c r="M49" s="1008"/>
    </row>
    <row r="50" spans="2:13" ht="15.75">
      <c r="B50" s="1008"/>
      <c r="C50" s="1007"/>
      <c r="D50" s="1107"/>
      <c r="E50" s="1107"/>
      <c r="F50" s="1007"/>
      <c r="G50" s="1007"/>
      <c r="H50" s="1007"/>
      <c r="I50" s="1008"/>
      <c r="J50" s="1008"/>
      <c r="K50" s="1008"/>
      <c r="L50" s="1008"/>
      <c r="M50" s="1008"/>
    </row>
    <row r="51" spans="2:13" ht="15.75">
      <c r="B51" s="1008" t="s">
        <v>411</v>
      </c>
      <c r="C51" s="1007"/>
      <c r="D51" s="1107"/>
      <c r="E51" s="1107"/>
      <c r="F51" s="1007"/>
      <c r="G51" s="1007"/>
      <c r="H51" s="1007"/>
      <c r="I51" s="1008"/>
      <c r="J51" s="1008"/>
      <c r="K51" s="1008"/>
      <c r="L51" s="1008"/>
      <c r="M51" s="1008"/>
    </row>
    <row r="52" spans="2:13" ht="15.75">
      <c r="B52" s="1008" t="s">
        <v>405</v>
      </c>
      <c r="C52" s="1007"/>
      <c r="D52" s="1007"/>
      <c r="E52" s="1007"/>
      <c r="F52" s="1007"/>
      <c r="G52" s="1007"/>
      <c r="H52" s="1007"/>
      <c r="I52" s="1007"/>
      <c r="J52" s="1007"/>
      <c r="K52" s="1007"/>
      <c r="L52" s="1007"/>
      <c r="M52" s="1007"/>
    </row>
    <row r="53" spans="2:13" ht="15.75">
      <c r="B53" s="1008" t="s">
        <v>406</v>
      </c>
      <c r="C53" s="1007"/>
      <c r="D53" s="1007"/>
      <c r="E53" s="1007"/>
      <c r="F53" s="1007"/>
      <c r="G53" s="1007"/>
      <c r="H53" s="1007"/>
      <c r="I53" s="1007">
        <v>2</v>
      </c>
      <c r="J53" s="1007"/>
      <c r="K53" s="1007"/>
      <c r="L53" s="1007"/>
      <c r="M53" s="1007"/>
    </row>
    <row r="54" spans="2:13" ht="15.75">
      <c r="B54" s="1008" t="s">
        <v>407</v>
      </c>
      <c r="C54" s="1007"/>
      <c r="D54" s="1107"/>
      <c r="E54" s="1107"/>
      <c r="F54" s="1007"/>
      <c r="G54" s="1007"/>
      <c r="H54" s="1007"/>
      <c r="I54" s="1008"/>
      <c r="J54" s="1008"/>
      <c r="K54" s="1008"/>
      <c r="L54" s="1008"/>
      <c r="M54" s="1008"/>
    </row>
    <row r="55" spans="2:13" ht="15.75">
      <c r="B55" s="1008"/>
      <c r="C55" s="1007"/>
      <c r="D55" s="1107"/>
      <c r="E55" s="1107"/>
      <c r="F55" s="1007"/>
      <c r="G55" s="1007"/>
      <c r="H55" s="1007"/>
      <c r="I55" s="1008"/>
      <c r="J55" s="1008"/>
      <c r="K55" s="1008"/>
      <c r="L55" s="1008"/>
      <c r="M55" s="1008"/>
    </row>
    <row r="56" spans="2:13" ht="15.75">
      <c r="B56" s="1008" t="s">
        <v>414</v>
      </c>
      <c r="C56" s="1007"/>
      <c r="D56" s="1107"/>
      <c r="E56" s="1107"/>
      <c r="F56" s="1007"/>
      <c r="G56" s="1007"/>
      <c r="H56" s="1007"/>
      <c r="I56" s="1008"/>
      <c r="J56" s="1008"/>
      <c r="K56" s="1008"/>
      <c r="L56" s="1008"/>
      <c r="M56" s="1008"/>
    </row>
    <row r="57" spans="2:13" ht="15.75">
      <c r="B57" s="1008" t="s">
        <v>405</v>
      </c>
      <c r="C57" s="1007" t="e">
        <f>COUNTIF(#REF!,C31)</f>
        <v>#REF!</v>
      </c>
      <c r="D57" s="1007" t="e">
        <f>COUNTIF(#REF!,D31)</f>
        <v>#REF!</v>
      </c>
      <c r="E57" s="1007" t="e">
        <f>COUNTIF(#REF!,E31)</f>
        <v>#REF!</v>
      </c>
      <c r="F57" s="1007" t="e">
        <f>COUNTIF(#REF!,F31)</f>
        <v>#REF!</v>
      </c>
      <c r="G57" s="1007" t="e">
        <f>COUNTIF(#REF!,G31)</f>
        <v>#REF!</v>
      </c>
      <c r="H57" s="1007" t="e">
        <f>COUNTIF(#REF!,H31)</f>
        <v>#REF!</v>
      </c>
      <c r="I57" s="1007" t="e">
        <f>COUNTIF(#REF!,I31)</f>
        <v>#REF!</v>
      </c>
      <c r="J57" s="1007" t="e">
        <f>COUNTIF(#REF!,J31)</f>
        <v>#REF!</v>
      </c>
      <c r="K57" s="1007" t="e">
        <f>COUNTIF(#REF!,K31)</f>
        <v>#REF!</v>
      </c>
      <c r="L57" s="1007" t="e">
        <f>COUNTIF(#REF!,L31)</f>
        <v>#REF!</v>
      </c>
      <c r="M57" s="1007" t="e">
        <f>COUNTIF(#REF!,M31)</f>
        <v>#REF!</v>
      </c>
    </row>
    <row r="58" spans="2:13" ht="15.75">
      <c r="B58" s="1008" t="s">
        <v>406</v>
      </c>
      <c r="C58" s="1007" t="e">
        <f>COUNTIF(#REF!,C31)</f>
        <v>#REF!</v>
      </c>
      <c r="D58" s="1007" t="e">
        <f>COUNTIF(#REF!,D31)</f>
        <v>#REF!</v>
      </c>
      <c r="E58" s="1007" t="e">
        <f>COUNTIF(#REF!,E31)</f>
        <v>#REF!</v>
      </c>
      <c r="F58" s="1007" t="e">
        <f>COUNTIF(#REF!,F31)</f>
        <v>#REF!</v>
      </c>
      <c r="G58" s="1007" t="e">
        <f>COUNTIF(#REF!,G31)</f>
        <v>#REF!</v>
      </c>
      <c r="H58" s="1007" t="e">
        <f>COUNTIF(#REF!,H31)</f>
        <v>#REF!</v>
      </c>
      <c r="I58" s="1007" t="e">
        <f>COUNTIF(#REF!,I31)</f>
        <v>#REF!</v>
      </c>
      <c r="J58" s="1007" t="e">
        <f>COUNTIF(#REF!,J31)+2</f>
        <v>#REF!</v>
      </c>
      <c r="K58" s="1007" t="e">
        <f>COUNTIF(#REF!,K31)+1</f>
        <v>#REF!</v>
      </c>
      <c r="L58" s="1007" t="e">
        <f>COUNTIF(#REF!,L31)+2</f>
        <v>#REF!</v>
      </c>
      <c r="M58" s="1007" t="e">
        <f>COUNTIF(#REF!,M31)+1</f>
        <v>#REF!</v>
      </c>
    </row>
    <row r="59" spans="2:13" ht="15.75">
      <c r="B59" s="1008" t="s">
        <v>407</v>
      </c>
      <c r="C59" s="1007"/>
      <c r="D59" s="1107"/>
      <c r="E59" s="1107"/>
      <c r="F59" s="1007"/>
      <c r="G59" s="1007"/>
      <c r="H59" s="1007"/>
      <c r="I59" s="1008"/>
      <c r="J59" s="1008"/>
      <c r="K59" s="1008"/>
      <c r="L59" s="1008"/>
      <c r="M59" s="1008">
        <v>1</v>
      </c>
    </row>
    <row r="60" spans="2:13" ht="15.75">
      <c r="B60" s="1008" t="s">
        <v>412</v>
      </c>
      <c r="C60" s="1007"/>
      <c r="D60" s="1107"/>
      <c r="E60" s="1107"/>
      <c r="F60" s="1007"/>
      <c r="G60" s="1007"/>
      <c r="H60" s="1007">
        <v>1</v>
      </c>
      <c r="I60" s="1008"/>
      <c r="J60" s="1008"/>
      <c r="K60" s="1008">
        <v>1</v>
      </c>
      <c r="L60" s="1008"/>
      <c r="M60" s="1008"/>
    </row>
    <row r="61" spans="2:13" ht="15.75">
      <c r="B61" s="1008"/>
      <c r="C61" s="1007"/>
      <c r="D61" s="1107"/>
      <c r="E61" s="1107"/>
      <c r="F61" s="1007"/>
      <c r="G61" s="1007"/>
      <c r="H61" s="1007"/>
      <c r="I61" s="1008"/>
      <c r="J61" s="1008"/>
      <c r="K61" s="1008"/>
      <c r="L61" s="1008"/>
      <c r="M61" s="1008"/>
    </row>
    <row r="62" spans="2:13" ht="15.75">
      <c r="B62" s="1008" t="s">
        <v>413</v>
      </c>
      <c r="C62" s="1007"/>
      <c r="D62" s="1107"/>
      <c r="E62" s="1107"/>
      <c r="F62" s="1007"/>
      <c r="G62" s="1007"/>
      <c r="H62" s="1007"/>
      <c r="I62" s="1008"/>
      <c r="J62" s="1008"/>
      <c r="K62" s="1008"/>
      <c r="L62" s="1008"/>
      <c r="M62" s="1008"/>
    </row>
    <row r="63" spans="2:13" ht="15.75">
      <c r="B63" s="1008" t="s">
        <v>405</v>
      </c>
      <c r="C63" s="1007" t="e">
        <f aca="true" t="shared" si="5" ref="C63:M63">C32+C37+C42+C47+C52+C57</f>
        <v>#REF!</v>
      </c>
      <c r="D63" s="1007" t="e">
        <f t="shared" si="5"/>
        <v>#REF!</v>
      </c>
      <c r="E63" s="1007" t="e">
        <f t="shared" si="5"/>
        <v>#REF!</v>
      </c>
      <c r="F63" s="1007" t="e">
        <f t="shared" si="5"/>
        <v>#REF!</v>
      </c>
      <c r="G63" s="1007" t="e">
        <f t="shared" si="5"/>
        <v>#REF!</v>
      </c>
      <c r="H63" s="1007" t="e">
        <f t="shared" si="5"/>
        <v>#REF!</v>
      </c>
      <c r="I63" s="1007" t="e">
        <f t="shared" si="5"/>
        <v>#REF!</v>
      </c>
      <c r="J63" s="1007" t="e">
        <f t="shared" si="5"/>
        <v>#REF!</v>
      </c>
      <c r="K63" s="1007" t="e">
        <f t="shared" si="5"/>
        <v>#REF!</v>
      </c>
      <c r="L63" s="1007" t="e">
        <f t="shared" si="5"/>
        <v>#REF!</v>
      </c>
      <c r="M63" s="1007" t="e">
        <f t="shared" si="5"/>
        <v>#REF!</v>
      </c>
    </row>
    <row r="64" spans="2:13" ht="15.75">
      <c r="B64" s="1008" t="s">
        <v>406</v>
      </c>
      <c r="C64" s="1007" t="e">
        <f aca="true" t="shared" si="6" ref="C64:M64">C33+C38+C43+C48+C53+C60+C58</f>
        <v>#REF!</v>
      </c>
      <c r="D64" s="1007" t="e">
        <f t="shared" si="6"/>
        <v>#REF!</v>
      </c>
      <c r="E64" s="1007" t="e">
        <f t="shared" si="6"/>
        <v>#REF!</v>
      </c>
      <c r="F64" s="1007" t="e">
        <f t="shared" si="6"/>
        <v>#REF!</v>
      </c>
      <c r="G64" s="1007" t="e">
        <f t="shared" si="6"/>
        <v>#REF!</v>
      </c>
      <c r="H64" s="1007" t="e">
        <f t="shared" si="6"/>
        <v>#REF!</v>
      </c>
      <c r="I64" s="1007" t="e">
        <f t="shared" si="6"/>
        <v>#REF!</v>
      </c>
      <c r="J64" s="1007" t="e">
        <f t="shared" si="6"/>
        <v>#REF!</v>
      </c>
      <c r="K64" s="1007" t="e">
        <f t="shared" si="6"/>
        <v>#REF!</v>
      </c>
      <c r="L64" s="1007" t="e">
        <f t="shared" si="6"/>
        <v>#REF!</v>
      </c>
      <c r="M64" s="1007" t="e">
        <f t="shared" si="6"/>
        <v>#REF!</v>
      </c>
    </row>
    <row r="65" spans="2:13" ht="15.75">
      <c r="B65" s="1008" t="s">
        <v>407</v>
      </c>
      <c r="C65" s="1007">
        <f aca="true" t="shared" si="7" ref="C65:M65">C39+C44+C59</f>
        <v>0</v>
      </c>
      <c r="D65" s="1007">
        <f t="shared" si="7"/>
        <v>0</v>
      </c>
      <c r="E65" s="1007">
        <f t="shared" si="7"/>
        <v>0</v>
      </c>
      <c r="F65" s="1007">
        <f t="shared" si="7"/>
        <v>1</v>
      </c>
      <c r="G65" s="1007">
        <f t="shared" si="7"/>
        <v>1</v>
      </c>
      <c r="H65" s="1007">
        <f t="shared" si="7"/>
        <v>1</v>
      </c>
      <c r="I65" s="1007">
        <f t="shared" si="7"/>
        <v>0</v>
      </c>
      <c r="J65" s="1007">
        <f t="shared" si="7"/>
        <v>0</v>
      </c>
      <c r="K65" s="1007">
        <f t="shared" si="7"/>
        <v>1</v>
      </c>
      <c r="L65" s="1007">
        <f t="shared" si="7"/>
        <v>0</v>
      </c>
      <c r="M65" s="1007">
        <f t="shared" si="7"/>
        <v>1</v>
      </c>
    </row>
  </sheetData>
  <sheetProtection/>
  <mergeCells count="23">
    <mergeCell ref="A19:M19"/>
    <mergeCell ref="A22:M22"/>
    <mergeCell ref="A20:M20"/>
    <mergeCell ref="A21:M21"/>
    <mergeCell ref="F2:F7"/>
    <mergeCell ref="G2:G7"/>
    <mergeCell ref="D4:D7"/>
    <mergeCell ref="I4:I7"/>
    <mergeCell ref="B2:B7"/>
    <mergeCell ref="C2:D3"/>
    <mergeCell ref="A1:N1"/>
    <mergeCell ref="H3:H7"/>
    <mergeCell ref="I3:L3"/>
    <mergeCell ref="M3:M7"/>
    <mergeCell ref="L4:L7"/>
    <mergeCell ref="E2:E7"/>
    <mergeCell ref="H2:M2"/>
    <mergeCell ref="A18:M18"/>
    <mergeCell ref="O2:O7"/>
    <mergeCell ref="C4:C7"/>
    <mergeCell ref="A2:A7"/>
    <mergeCell ref="K4:K7"/>
    <mergeCell ref="J4:J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1"/>
  <sheetViews>
    <sheetView view="pageBreakPreview" zoomScale="80" zoomScaleNormal="66" zoomScaleSheetLayoutView="80" zoomScalePageLayoutView="0" workbookViewId="0" topLeftCell="A1">
      <pane xSplit="2" ySplit="10" topLeftCell="D18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88" sqref="F188"/>
    </sheetView>
  </sheetViews>
  <sheetFormatPr defaultColWidth="9.140625" defaultRowHeight="15"/>
  <cols>
    <col min="1" max="1" width="10.7109375" style="163" customWidth="1"/>
    <col min="2" max="2" width="58.421875" style="164" customWidth="1"/>
    <col min="3" max="3" width="5.57421875" style="164" customWidth="1"/>
    <col min="4" max="4" width="9.8515625" style="164" customWidth="1"/>
    <col min="5" max="5" width="5.140625" style="164" customWidth="1"/>
    <col min="6" max="6" width="4.57421875" style="164" customWidth="1"/>
    <col min="7" max="7" width="11.140625" style="164" customWidth="1"/>
    <col min="8" max="10" width="10.00390625" style="164" customWidth="1"/>
    <col min="11" max="11" width="9.7109375" style="164" bestFit="1" customWidth="1"/>
    <col min="12" max="12" width="10.00390625" style="164" customWidth="1"/>
    <col min="13" max="13" width="10.421875" style="164" customWidth="1"/>
    <col min="14" max="14" width="5.28125" style="164" bestFit="1" customWidth="1"/>
    <col min="15" max="15" width="5.7109375" style="164" customWidth="1"/>
    <col min="16" max="17" width="5.28125" style="164" bestFit="1" customWidth="1"/>
    <col min="18" max="18" width="5.7109375" style="164" bestFit="1" customWidth="1"/>
    <col min="19" max="19" width="5.28125" style="164" bestFit="1" customWidth="1"/>
    <col min="20" max="20" width="6.421875" style="164" customWidth="1"/>
    <col min="21" max="24" width="6.421875" style="164" bestFit="1" customWidth="1"/>
    <col min="25" max="25" width="6.421875" style="164" customWidth="1"/>
    <col min="26" max="16384" width="9.140625" style="56" customWidth="1"/>
  </cols>
  <sheetData>
    <row r="1" spans="1:25" ht="16.5" thickBot="1">
      <c r="A1" s="1699" t="s">
        <v>349</v>
      </c>
      <c r="B1" s="1700"/>
      <c r="C1" s="1700"/>
      <c r="D1" s="1700"/>
      <c r="E1" s="1700"/>
      <c r="F1" s="1700"/>
      <c r="G1" s="1700"/>
      <c r="H1" s="1700"/>
      <c r="I1" s="1700"/>
      <c r="J1" s="1700"/>
      <c r="K1" s="1700"/>
      <c r="L1" s="1700"/>
      <c r="M1" s="1700"/>
      <c r="N1" s="1700"/>
      <c r="O1" s="1700"/>
      <c r="P1" s="1700"/>
      <c r="Q1" s="1700"/>
      <c r="R1" s="1700"/>
      <c r="S1" s="1700"/>
      <c r="T1" s="1700"/>
      <c r="U1" s="1700"/>
      <c r="V1" s="1700"/>
      <c r="W1" s="1700"/>
      <c r="X1" s="1700"/>
      <c r="Y1" s="1700"/>
    </row>
    <row r="2" spans="1:25" ht="15.75" customHeight="1">
      <c r="A2" s="1701" t="s">
        <v>4</v>
      </c>
      <c r="B2" s="1704" t="s">
        <v>5</v>
      </c>
      <c r="C2" s="1707" t="s">
        <v>79</v>
      </c>
      <c r="D2" s="1708"/>
      <c r="E2" s="1711" t="s">
        <v>80</v>
      </c>
      <c r="F2" s="1676" t="s">
        <v>148</v>
      </c>
      <c r="G2" s="1679" t="s">
        <v>81</v>
      </c>
      <c r="H2" s="1682" t="s">
        <v>82</v>
      </c>
      <c r="I2" s="1683"/>
      <c r="J2" s="1683"/>
      <c r="K2" s="1683"/>
      <c r="L2" s="1683"/>
      <c r="M2" s="1683"/>
      <c r="N2" s="1695" t="s">
        <v>83</v>
      </c>
      <c r="O2" s="1696"/>
      <c r="P2" s="1696"/>
      <c r="Q2" s="1696"/>
      <c r="R2" s="1696"/>
      <c r="S2" s="1696"/>
      <c r="T2" s="1696"/>
      <c r="U2" s="1696"/>
      <c r="V2" s="1696"/>
      <c r="W2" s="1696"/>
      <c r="X2" s="1696"/>
      <c r="Y2" s="1696"/>
    </row>
    <row r="3" spans="1:25" ht="16.5" thickBot="1">
      <c r="A3" s="1702"/>
      <c r="B3" s="1705"/>
      <c r="C3" s="1709"/>
      <c r="D3" s="1710"/>
      <c r="E3" s="1660"/>
      <c r="F3" s="1677"/>
      <c r="G3" s="1680"/>
      <c r="H3" s="1692" t="s">
        <v>6</v>
      </c>
      <c r="I3" s="1686" t="s">
        <v>7</v>
      </c>
      <c r="J3" s="1687"/>
      <c r="K3" s="1687"/>
      <c r="L3" s="1688"/>
      <c r="M3" s="1689" t="s">
        <v>84</v>
      </c>
      <c r="N3" s="57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25" ht="15.75">
      <c r="A4" s="1702"/>
      <c r="B4" s="1705"/>
      <c r="C4" s="1692" t="s">
        <v>85</v>
      </c>
      <c r="D4" s="1659" t="s">
        <v>86</v>
      </c>
      <c r="E4" s="1660"/>
      <c r="F4" s="1677"/>
      <c r="G4" s="1680"/>
      <c r="H4" s="1693"/>
      <c r="I4" s="1659" t="s">
        <v>8</v>
      </c>
      <c r="J4" s="1659" t="s">
        <v>9</v>
      </c>
      <c r="K4" s="1659" t="s">
        <v>10</v>
      </c>
      <c r="L4" s="1659" t="s">
        <v>11</v>
      </c>
      <c r="M4" s="1690"/>
      <c r="N4" s="1662" t="s">
        <v>12</v>
      </c>
      <c r="O4" s="1663"/>
      <c r="P4" s="1664"/>
      <c r="Q4" s="1662" t="s">
        <v>13</v>
      </c>
      <c r="R4" s="1663"/>
      <c r="S4" s="1664"/>
      <c r="T4" s="1662" t="s">
        <v>14</v>
      </c>
      <c r="U4" s="1663"/>
      <c r="V4" s="1664"/>
      <c r="W4" s="1662" t="s">
        <v>15</v>
      </c>
      <c r="X4" s="1663"/>
      <c r="Y4" s="1664"/>
    </row>
    <row r="5" spans="1:25" ht="16.5" thickBot="1">
      <c r="A5" s="1702"/>
      <c r="B5" s="1705"/>
      <c r="C5" s="1693"/>
      <c r="D5" s="1660"/>
      <c r="E5" s="1660"/>
      <c r="F5" s="1677"/>
      <c r="G5" s="1680"/>
      <c r="H5" s="1693"/>
      <c r="I5" s="1660"/>
      <c r="J5" s="1660"/>
      <c r="K5" s="1660"/>
      <c r="L5" s="1660"/>
      <c r="M5" s="1690"/>
      <c r="N5" s="59">
        <v>1</v>
      </c>
      <c r="O5" s="60">
        <v>2</v>
      </c>
      <c r="P5" s="61">
        <v>3</v>
      </c>
      <c r="Q5" s="59">
        <v>4</v>
      </c>
      <c r="R5" s="60">
        <v>5</v>
      </c>
      <c r="S5" s="62">
        <v>6</v>
      </c>
      <c r="T5" s="63">
        <v>7</v>
      </c>
      <c r="U5" s="60">
        <v>8</v>
      </c>
      <c r="V5" s="62">
        <v>9</v>
      </c>
      <c r="W5" s="59">
        <v>10</v>
      </c>
      <c r="X5" s="60">
        <v>11</v>
      </c>
      <c r="Y5" s="62">
        <v>12</v>
      </c>
    </row>
    <row r="6" spans="1:25" ht="15.75">
      <c r="A6" s="1702"/>
      <c r="B6" s="1705"/>
      <c r="C6" s="1693"/>
      <c r="D6" s="1660"/>
      <c r="E6" s="1660"/>
      <c r="F6" s="1677"/>
      <c r="G6" s="1680"/>
      <c r="H6" s="1693"/>
      <c r="I6" s="1660"/>
      <c r="J6" s="1660"/>
      <c r="K6" s="1660"/>
      <c r="L6" s="1660"/>
      <c r="M6" s="1690"/>
      <c r="N6" s="1697" t="s">
        <v>87</v>
      </c>
      <c r="O6" s="1697"/>
      <c r="P6" s="1697"/>
      <c r="Q6" s="1697"/>
      <c r="R6" s="1697"/>
      <c r="S6" s="1697"/>
      <c r="T6" s="1697"/>
      <c r="U6" s="1697"/>
      <c r="V6" s="1697"/>
      <c r="W6" s="1697"/>
      <c r="X6" s="1697"/>
      <c r="Y6" s="1698"/>
    </row>
    <row r="7" spans="1:25" ht="16.5" thickBot="1">
      <c r="A7" s="1703"/>
      <c r="B7" s="1706"/>
      <c r="C7" s="1694"/>
      <c r="D7" s="1661"/>
      <c r="E7" s="1661"/>
      <c r="F7" s="1678"/>
      <c r="G7" s="1681"/>
      <c r="H7" s="1694"/>
      <c r="I7" s="1661"/>
      <c r="J7" s="1661"/>
      <c r="K7" s="1661"/>
      <c r="L7" s="1661"/>
      <c r="M7" s="1691"/>
      <c r="N7" s="63">
        <v>15</v>
      </c>
      <c r="O7" s="60">
        <v>9</v>
      </c>
      <c r="P7" s="62">
        <v>9</v>
      </c>
      <c r="Q7" s="63">
        <v>15</v>
      </c>
      <c r="R7" s="60">
        <v>9</v>
      </c>
      <c r="S7" s="62">
        <v>9</v>
      </c>
      <c r="T7" s="63">
        <v>15</v>
      </c>
      <c r="U7" s="60">
        <v>9</v>
      </c>
      <c r="V7" s="62">
        <v>9</v>
      </c>
      <c r="W7" s="63">
        <v>15</v>
      </c>
      <c r="X7" s="60">
        <v>9</v>
      </c>
      <c r="Y7" s="62">
        <v>7</v>
      </c>
    </row>
    <row r="8" spans="1:25" ht="16.5" thickBot="1">
      <c r="A8" s="64">
        <v>1</v>
      </c>
      <c r="B8" s="65">
        <v>2</v>
      </c>
      <c r="C8" s="66">
        <v>3</v>
      </c>
      <c r="D8" s="65">
        <v>4</v>
      </c>
      <c r="E8" s="65">
        <v>5</v>
      </c>
      <c r="F8" s="65">
        <v>6</v>
      </c>
      <c r="G8" s="65">
        <v>7</v>
      </c>
      <c r="H8" s="65">
        <v>8</v>
      </c>
      <c r="I8" s="65">
        <v>9</v>
      </c>
      <c r="J8" s="65">
        <v>10</v>
      </c>
      <c r="K8" s="65">
        <v>11</v>
      </c>
      <c r="L8" s="65">
        <v>12</v>
      </c>
      <c r="M8" s="66">
        <v>14</v>
      </c>
      <c r="N8" s="67">
        <v>15</v>
      </c>
      <c r="O8" s="68">
        <v>16</v>
      </c>
      <c r="P8" s="69">
        <v>17</v>
      </c>
      <c r="Q8" s="67">
        <v>18</v>
      </c>
      <c r="R8" s="68">
        <v>19</v>
      </c>
      <c r="S8" s="69">
        <v>20</v>
      </c>
      <c r="T8" s="67">
        <v>21</v>
      </c>
      <c r="U8" s="68">
        <v>22</v>
      </c>
      <c r="V8" s="69">
        <v>23</v>
      </c>
      <c r="W8" s="67">
        <v>24</v>
      </c>
      <c r="X8" s="68">
        <v>25</v>
      </c>
      <c r="Y8" s="69">
        <v>26</v>
      </c>
    </row>
    <row r="9" spans="1:25" ht="15.75">
      <c r="A9" s="1684" t="s">
        <v>253</v>
      </c>
      <c r="B9" s="1685"/>
      <c r="C9" s="1685"/>
      <c r="D9" s="1685"/>
      <c r="E9" s="1685"/>
      <c r="F9" s="1685"/>
      <c r="G9" s="1685"/>
      <c r="H9" s="1685"/>
      <c r="I9" s="1685"/>
      <c r="J9" s="1685"/>
      <c r="K9" s="1685"/>
      <c r="L9" s="1685"/>
      <c r="M9" s="1685"/>
      <c r="N9" s="1685"/>
      <c r="O9" s="1685"/>
      <c r="P9" s="1685"/>
      <c r="Q9" s="1685"/>
      <c r="R9" s="1685"/>
      <c r="S9" s="1685"/>
      <c r="T9" s="1685"/>
      <c r="U9" s="1685"/>
      <c r="V9" s="1685"/>
      <c r="W9" s="1685"/>
      <c r="X9" s="1685"/>
      <c r="Y9" s="1685"/>
    </row>
    <row r="10" spans="1:25" ht="16.5" thickBot="1">
      <c r="A10" s="1651" t="s">
        <v>88</v>
      </c>
      <c r="B10" s="1652"/>
      <c r="C10" s="1652"/>
      <c r="D10" s="1652"/>
      <c r="E10" s="1652"/>
      <c r="F10" s="1652"/>
      <c r="G10" s="1652"/>
      <c r="H10" s="1652"/>
      <c r="I10" s="1652"/>
      <c r="J10" s="1652"/>
      <c r="K10" s="1652"/>
      <c r="L10" s="1652"/>
      <c r="M10" s="1652"/>
      <c r="N10" s="1652"/>
      <c r="O10" s="1652"/>
      <c r="P10" s="1652"/>
      <c r="Q10" s="1652"/>
      <c r="R10" s="1652"/>
      <c r="S10" s="1652"/>
      <c r="T10" s="1652"/>
      <c r="U10" s="1652"/>
      <c r="V10" s="1652"/>
      <c r="W10" s="1652"/>
      <c r="X10" s="1652"/>
      <c r="Y10" s="1652"/>
    </row>
    <row r="11" spans="1:25" s="357" customFormat="1" ht="15.75">
      <c r="A11" s="172" t="s">
        <v>139</v>
      </c>
      <c r="B11" s="173" t="s">
        <v>89</v>
      </c>
      <c r="C11" s="174"/>
      <c r="D11" s="175"/>
      <c r="E11" s="175"/>
      <c r="F11" s="176"/>
      <c r="G11" s="395">
        <f aca="true" t="shared" si="0" ref="G11:L11">G12+G13+G14+G16</f>
        <v>6.5</v>
      </c>
      <c r="H11" s="177">
        <f t="shared" si="0"/>
        <v>195</v>
      </c>
      <c r="I11" s="177">
        <f t="shared" si="0"/>
        <v>82</v>
      </c>
      <c r="J11" s="177">
        <f t="shared" si="0"/>
        <v>0</v>
      </c>
      <c r="K11" s="177">
        <f t="shared" si="0"/>
        <v>0</v>
      </c>
      <c r="L11" s="177">
        <f t="shared" si="0"/>
        <v>82</v>
      </c>
      <c r="M11" s="177">
        <f>M12+M13+M14+M16</f>
        <v>113</v>
      </c>
      <c r="N11" s="180"/>
      <c r="O11" s="178"/>
      <c r="P11" s="179"/>
      <c r="Q11" s="180"/>
      <c r="R11" s="178"/>
      <c r="S11" s="179"/>
      <c r="T11" s="180"/>
      <c r="U11" s="178"/>
      <c r="V11" s="179"/>
      <c r="W11" s="181"/>
      <c r="X11" s="178"/>
      <c r="Y11" s="179"/>
    </row>
    <row r="12" spans="1:25" s="357" customFormat="1" ht="15.75">
      <c r="A12" s="182" t="s">
        <v>145</v>
      </c>
      <c r="B12" s="183" t="s">
        <v>89</v>
      </c>
      <c r="C12" s="184"/>
      <c r="D12" s="185">
        <v>1</v>
      </c>
      <c r="E12" s="185"/>
      <c r="F12" s="186"/>
      <c r="G12" s="396">
        <v>2</v>
      </c>
      <c r="H12" s="187">
        <f aca="true" t="shared" si="1" ref="H12:H20">G12*30</f>
        <v>60</v>
      </c>
      <c r="I12" s="358">
        <v>30</v>
      </c>
      <c r="J12" s="358"/>
      <c r="K12" s="358"/>
      <c r="L12" s="358">
        <v>30</v>
      </c>
      <c r="M12" s="359">
        <f aca="true" t="shared" si="2" ref="M12:M20">H12-I12</f>
        <v>30</v>
      </c>
      <c r="N12" s="360">
        <v>2</v>
      </c>
      <c r="O12" s="207"/>
      <c r="P12" s="213"/>
      <c r="Q12" s="212"/>
      <c r="R12" s="207"/>
      <c r="S12" s="213"/>
      <c r="T12" s="212"/>
      <c r="U12" s="207"/>
      <c r="V12" s="213"/>
      <c r="W12" s="190"/>
      <c r="X12" s="207"/>
      <c r="Y12" s="213"/>
    </row>
    <row r="13" spans="1:25" s="363" customFormat="1" ht="15.75">
      <c r="A13" s="188" t="s">
        <v>146</v>
      </c>
      <c r="B13" s="189" t="s">
        <v>89</v>
      </c>
      <c r="C13" s="190"/>
      <c r="D13" s="191"/>
      <c r="E13" s="192"/>
      <c r="F13" s="193"/>
      <c r="G13" s="397">
        <v>1.5</v>
      </c>
      <c r="H13" s="187">
        <f t="shared" si="1"/>
        <v>45</v>
      </c>
      <c r="I13" s="361">
        <f aca="true" t="shared" si="3" ref="I13:I20">J13+L13</f>
        <v>18</v>
      </c>
      <c r="J13" s="361"/>
      <c r="K13" s="361"/>
      <c r="L13" s="361">
        <v>18</v>
      </c>
      <c r="M13" s="362">
        <f t="shared" si="2"/>
        <v>27</v>
      </c>
      <c r="N13" s="212"/>
      <c r="O13" s="194">
        <f>ROUND(I13/$O$7,0)</f>
        <v>2</v>
      </c>
      <c r="P13" s="213"/>
      <c r="Q13" s="212"/>
      <c r="R13" s="207"/>
      <c r="S13" s="213"/>
      <c r="T13" s="212"/>
      <c r="U13" s="207"/>
      <c r="V13" s="213"/>
      <c r="W13" s="190"/>
      <c r="X13" s="207"/>
      <c r="Y13" s="213"/>
    </row>
    <row r="14" spans="1:25" s="357" customFormat="1" ht="15.75">
      <c r="A14" s="195" t="s">
        <v>147</v>
      </c>
      <c r="B14" s="196" t="s">
        <v>89</v>
      </c>
      <c r="C14" s="197">
        <v>3</v>
      </c>
      <c r="D14" s="198"/>
      <c r="E14" s="199"/>
      <c r="F14" s="200"/>
      <c r="G14" s="398">
        <v>1.5</v>
      </c>
      <c r="H14" s="187">
        <f t="shared" si="1"/>
        <v>45</v>
      </c>
      <c r="I14" s="364">
        <f t="shared" si="3"/>
        <v>18</v>
      </c>
      <c r="J14" s="364"/>
      <c r="K14" s="364"/>
      <c r="L14" s="364">
        <v>18</v>
      </c>
      <c r="M14" s="365">
        <f t="shared" si="2"/>
        <v>27</v>
      </c>
      <c r="N14" s="271"/>
      <c r="O14" s="366"/>
      <c r="P14" s="201">
        <f>ROUND(I14/$P$7,0)</f>
        <v>2</v>
      </c>
      <c r="Q14" s="271"/>
      <c r="R14" s="366"/>
      <c r="S14" s="367"/>
      <c r="T14" s="271"/>
      <c r="U14" s="366"/>
      <c r="V14" s="367"/>
      <c r="W14" s="202"/>
      <c r="X14" s="203"/>
      <c r="Y14" s="204"/>
    </row>
    <row r="15" spans="1:25" s="357" customFormat="1" ht="15.75">
      <c r="A15" s="205" t="s">
        <v>264</v>
      </c>
      <c r="B15" s="206" t="s">
        <v>89</v>
      </c>
      <c r="C15" s="207"/>
      <c r="D15" s="208" t="s">
        <v>270</v>
      </c>
      <c r="E15" s="208"/>
      <c r="F15" s="209"/>
      <c r="G15" s="397"/>
      <c r="H15" s="210"/>
      <c r="I15" s="207"/>
      <c r="J15" s="207"/>
      <c r="K15" s="207"/>
      <c r="L15" s="207"/>
      <c r="M15" s="211"/>
      <c r="N15" s="212"/>
      <c r="O15" s="207"/>
      <c r="P15" s="213"/>
      <c r="Q15" s="212" t="s">
        <v>265</v>
      </c>
      <c r="R15" s="207" t="s">
        <v>265</v>
      </c>
      <c r="S15" s="213" t="s">
        <v>265</v>
      </c>
      <c r="T15" s="212" t="s">
        <v>265</v>
      </c>
      <c r="U15" s="207" t="s">
        <v>265</v>
      </c>
      <c r="V15" s="213" t="s">
        <v>265</v>
      </c>
      <c r="W15" s="190" t="s">
        <v>265</v>
      </c>
      <c r="X15" s="207" t="s">
        <v>265</v>
      </c>
      <c r="Y15" s="207"/>
    </row>
    <row r="16" spans="1:25" s="357" customFormat="1" ht="16.5" thickBot="1">
      <c r="A16" s="368" t="s">
        <v>264</v>
      </c>
      <c r="B16" s="369" t="s">
        <v>89</v>
      </c>
      <c r="C16" s="190"/>
      <c r="D16" s="370" t="s">
        <v>269</v>
      </c>
      <c r="E16" s="370"/>
      <c r="F16" s="371"/>
      <c r="G16" s="399">
        <v>1.5</v>
      </c>
      <c r="H16" s="372">
        <v>45</v>
      </c>
      <c r="I16" s="373">
        <v>16</v>
      </c>
      <c r="J16" s="373"/>
      <c r="K16" s="373"/>
      <c r="L16" s="373">
        <v>16</v>
      </c>
      <c r="M16" s="374">
        <f>H16-I16</f>
        <v>29</v>
      </c>
      <c r="N16" s="212"/>
      <c r="O16" s="190"/>
      <c r="P16" s="372"/>
      <c r="Q16" s="190"/>
      <c r="R16" s="190"/>
      <c r="S16" s="372"/>
      <c r="T16" s="190"/>
      <c r="U16" s="190"/>
      <c r="V16" s="372"/>
      <c r="W16" s="190"/>
      <c r="X16" s="190"/>
      <c r="Y16" s="375">
        <v>2</v>
      </c>
    </row>
    <row r="17" spans="1:25" s="357" customFormat="1" ht="16.5" thickBot="1">
      <c r="A17" s="214" t="s">
        <v>140</v>
      </c>
      <c r="B17" s="215" t="s">
        <v>0</v>
      </c>
      <c r="C17" s="210">
        <v>1</v>
      </c>
      <c r="D17" s="216"/>
      <c r="E17" s="216"/>
      <c r="F17" s="217"/>
      <c r="G17" s="395">
        <v>4.5</v>
      </c>
      <c r="H17" s="218">
        <f t="shared" si="1"/>
        <v>135</v>
      </c>
      <c r="I17" s="228">
        <f t="shared" si="3"/>
        <v>45</v>
      </c>
      <c r="J17" s="228">
        <v>30</v>
      </c>
      <c r="K17" s="228"/>
      <c r="L17" s="228">
        <v>15</v>
      </c>
      <c r="M17" s="226">
        <f t="shared" si="2"/>
        <v>90</v>
      </c>
      <c r="N17" s="360">
        <f>ROUND(I17/$N$7,0)</f>
        <v>3</v>
      </c>
      <c r="O17" s="207"/>
      <c r="P17" s="213"/>
      <c r="Q17" s="212"/>
      <c r="R17" s="207"/>
      <c r="S17" s="213"/>
      <c r="T17" s="212"/>
      <c r="U17" s="207"/>
      <c r="V17" s="213"/>
      <c r="W17" s="190"/>
      <c r="X17" s="219"/>
      <c r="Y17" s="220"/>
    </row>
    <row r="18" spans="1:25" s="357" customFormat="1" ht="16.5" thickBot="1">
      <c r="A18" s="214" t="s">
        <v>141</v>
      </c>
      <c r="B18" s="215" t="s">
        <v>71</v>
      </c>
      <c r="C18" s="210"/>
      <c r="D18" s="221">
        <v>6</v>
      </c>
      <c r="E18" s="221"/>
      <c r="F18" s="222"/>
      <c r="G18" s="395">
        <v>3</v>
      </c>
      <c r="H18" s="218">
        <f t="shared" si="1"/>
        <v>90</v>
      </c>
      <c r="I18" s="228">
        <f t="shared" si="3"/>
        <v>30</v>
      </c>
      <c r="J18" s="228">
        <v>20</v>
      </c>
      <c r="K18" s="228"/>
      <c r="L18" s="228">
        <v>10</v>
      </c>
      <c r="M18" s="226">
        <f t="shared" si="2"/>
        <v>60</v>
      </c>
      <c r="N18" s="212"/>
      <c r="O18" s="207"/>
      <c r="P18" s="223"/>
      <c r="Q18" s="212"/>
      <c r="R18" s="207"/>
      <c r="S18" s="201">
        <f>ROUND(I18/$S$7,0)</f>
        <v>3</v>
      </c>
      <c r="T18" s="212"/>
      <c r="U18" s="207"/>
      <c r="V18" s="213"/>
      <c r="W18" s="190"/>
      <c r="X18" s="207"/>
      <c r="Y18" s="213"/>
    </row>
    <row r="19" spans="1:25" s="357" customFormat="1" ht="16.5" thickBot="1">
      <c r="A19" s="214" t="s">
        <v>142</v>
      </c>
      <c r="B19" s="224" t="s">
        <v>254</v>
      </c>
      <c r="C19" s="225">
        <v>6</v>
      </c>
      <c r="D19" s="221"/>
      <c r="E19" s="221"/>
      <c r="F19" s="226"/>
      <c r="G19" s="395">
        <v>3</v>
      </c>
      <c r="H19" s="218">
        <f t="shared" si="1"/>
        <v>90</v>
      </c>
      <c r="I19" s="227">
        <f t="shared" si="3"/>
        <v>36</v>
      </c>
      <c r="J19" s="228">
        <v>9</v>
      </c>
      <c r="K19" s="228"/>
      <c r="L19" s="229">
        <v>27</v>
      </c>
      <c r="M19" s="226">
        <f t="shared" si="2"/>
        <v>54</v>
      </c>
      <c r="N19" s="212"/>
      <c r="O19" s="207"/>
      <c r="P19" s="213"/>
      <c r="Q19" s="212"/>
      <c r="R19" s="207"/>
      <c r="S19" s="201">
        <f>ROUND(I19/$S$7,0)</f>
        <v>4</v>
      </c>
      <c r="T19" s="212"/>
      <c r="U19" s="207"/>
      <c r="V19" s="213"/>
      <c r="W19" s="190"/>
      <c r="X19" s="207"/>
      <c r="Y19" s="213"/>
    </row>
    <row r="20" spans="1:25" s="357" customFormat="1" ht="16.5" thickBot="1">
      <c r="A20" s="230" t="s">
        <v>143</v>
      </c>
      <c r="B20" s="231" t="s">
        <v>90</v>
      </c>
      <c r="C20" s="232">
        <v>4</v>
      </c>
      <c r="D20" s="233"/>
      <c r="E20" s="233"/>
      <c r="F20" s="234"/>
      <c r="G20" s="395">
        <v>4.5</v>
      </c>
      <c r="H20" s="218">
        <f t="shared" si="1"/>
        <v>135</v>
      </c>
      <c r="I20" s="235">
        <f t="shared" si="3"/>
        <v>45</v>
      </c>
      <c r="J20" s="236">
        <v>30</v>
      </c>
      <c r="K20" s="237"/>
      <c r="L20" s="236">
        <v>15</v>
      </c>
      <c r="M20" s="226">
        <f t="shared" si="2"/>
        <v>90</v>
      </c>
      <c r="N20" s="238"/>
      <c r="O20" s="239"/>
      <c r="P20" s="240"/>
      <c r="Q20" s="241">
        <f>ROUND(I20/$Q$7,0)</f>
        <v>3</v>
      </c>
      <c r="R20" s="239"/>
      <c r="S20" s="240"/>
      <c r="T20" s="242"/>
      <c r="U20" s="243"/>
      <c r="V20" s="244"/>
      <c r="W20" s="245"/>
      <c r="X20" s="246"/>
      <c r="Y20" s="247"/>
    </row>
    <row r="21" spans="1:25" s="357" customFormat="1" ht="16.5" customHeight="1" thickBot="1">
      <c r="A21" s="1623" t="s">
        <v>3</v>
      </c>
      <c r="B21" s="1624"/>
      <c r="C21" s="248"/>
      <c r="D21" s="249"/>
      <c r="E21" s="249"/>
      <c r="F21" s="250"/>
      <c r="G21" s="838">
        <f aca="true" t="shared" si="4" ref="G21:M21">G11+G17+G18+G19+G20</f>
        <v>21.5</v>
      </c>
      <c r="H21" s="838">
        <f t="shared" si="4"/>
        <v>645</v>
      </c>
      <c r="I21" s="838">
        <f t="shared" si="4"/>
        <v>238</v>
      </c>
      <c r="J21" s="838">
        <f t="shared" si="4"/>
        <v>89</v>
      </c>
      <c r="K21" s="838">
        <f t="shared" si="4"/>
        <v>0</v>
      </c>
      <c r="L21" s="838">
        <f t="shared" si="4"/>
        <v>149</v>
      </c>
      <c r="M21" s="838">
        <f t="shared" si="4"/>
        <v>407</v>
      </c>
      <c r="N21" s="839">
        <f aca="true" t="shared" si="5" ref="N21:Y21">SUM(N11:N20)</f>
        <v>5</v>
      </c>
      <c r="O21" s="839">
        <f t="shared" si="5"/>
        <v>2</v>
      </c>
      <c r="P21" s="839">
        <f t="shared" si="5"/>
        <v>2</v>
      </c>
      <c r="Q21" s="839">
        <f t="shared" si="5"/>
        <v>3</v>
      </c>
      <c r="R21" s="839">
        <f t="shared" si="5"/>
        <v>0</v>
      </c>
      <c r="S21" s="839">
        <f t="shared" si="5"/>
        <v>7</v>
      </c>
      <c r="T21" s="839">
        <f t="shared" si="5"/>
        <v>0</v>
      </c>
      <c r="U21" s="839">
        <f t="shared" si="5"/>
        <v>0</v>
      </c>
      <c r="V21" s="839">
        <f t="shared" si="5"/>
        <v>0</v>
      </c>
      <c r="W21" s="839">
        <f t="shared" si="5"/>
        <v>0</v>
      </c>
      <c r="X21" s="839">
        <f t="shared" si="5"/>
        <v>0</v>
      </c>
      <c r="Y21" s="839">
        <f t="shared" si="5"/>
        <v>2</v>
      </c>
    </row>
    <row r="22" spans="1:25" s="383" customFormat="1" ht="15.75">
      <c r="A22" s="252" t="s">
        <v>144</v>
      </c>
      <c r="B22" s="253" t="s">
        <v>2</v>
      </c>
      <c r="C22" s="181"/>
      <c r="D22" s="178"/>
      <c r="E22" s="178"/>
      <c r="F22" s="254"/>
      <c r="G22" s="395">
        <f>G23+G24+G25+G26+G27+G28</f>
        <v>13</v>
      </c>
      <c r="H22" s="255">
        <f aca="true" t="shared" si="6" ref="H22:M22">H23+H24+H25+H26+H27+H28</f>
        <v>390</v>
      </c>
      <c r="I22" s="255">
        <f t="shared" si="6"/>
        <v>252</v>
      </c>
      <c r="J22" s="255">
        <f t="shared" si="6"/>
        <v>12</v>
      </c>
      <c r="K22" s="255">
        <f t="shared" si="6"/>
        <v>0</v>
      </c>
      <c r="L22" s="255">
        <f t="shared" si="6"/>
        <v>240</v>
      </c>
      <c r="M22" s="255">
        <f t="shared" si="6"/>
        <v>138</v>
      </c>
      <c r="N22" s="376"/>
      <c r="O22" s="377"/>
      <c r="P22" s="378"/>
      <c r="Q22" s="379"/>
      <c r="R22" s="380"/>
      <c r="S22" s="378"/>
      <c r="T22" s="381"/>
      <c r="U22" s="335"/>
      <c r="V22" s="382"/>
      <c r="W22" s="381"/>
      <c r="X22" s="335"/>
      <c r="Y22" s="382"/>
    </row>
    <row r="23" spans="1:25" s="357" customFormat="1" ht="15.75">
      <c r="A23" s="188" t="s">
        <v>149</v>
      </c>
      <c r="B23" s="256" t="s">
        <v>2</v>
      </c>
      <c r="C23" s="190"/>
      <c r="D23" s="257">
        <v>1</v>
      </c>
      <c r="E23" s="258"/>
      <c r="F23" s="259"/>
      <c r="G23" s="401">
        <v>3</v>
      </c>
      <c r="H23" s="260">
        <f aca="true" t="shared" si="7" ref="H23:H28">G23*30</f>
        <v>90</v>
      </c>
      <c r="I23" s="261">
        <f>SUM($J23:$L23)</f>
        <v>60</v>
      </c>
      <c r="J23" s="262">
        <v>8</v>
      </c>
      <c r="K23" s="262"/>
      <c r="L23" s="263">
        <v>52</v>
      </c>
      <c r="M23" s="264">
        <f aca="true" t="shared" si="8" ref="M23:M28">H23-I23</f>
        <v>30</v>
      </c>
      <c r="N23" s="265">
        <f>ROUND(I23/$N$7,0)</f>
        <v>4</v>
      </c>
      <c r="O23" s="207"/>
      <c r="P23" s="213"/>
      <c r="Q23" s="190"/>
      <c r="R23" s="266"/>
      <c r="S23" s="213"/>
      <c r="T23" s="267"/>
      <c r="U23" s="268"/>
      <c r="V23" s="269"/>
      <c r="W23" s="267"/>
      <c r="X23" s="268"/>
      <c r="Y23" s="269"/>
    </row>
    <row r="24" spans="1:25" s="357" customFormat="1" ht="15.75">
      <c r="A24" s="188" t="s">
        <v>150</v>
      </c>
      <c r="B24" s="256" t="s">
        <v>2</v>
      </c>
      <c r="C24" s="190"/>
      <c r="D24" s="258"/>
      <c r="E24" s="258"/>
      <c r="F24" s="259"/>
      <c r="G24" s="401">
        <v>2</v>
      </c>
      <c r="H24" s="260">
        <f t="shared" si="7"/>
        <v>60</v>
      </c>
      <c r="I24" s="261">
        <v>36</v>
      </c>
      <c r="J24" s="262"/>
      <c r="K24" s="262"/>
      <c r="L24" s="262">
        <v>36</v>
      </c>
      <c r="M24" s="270">
        <f t="shared" si="8"/>
        <v>24</v>
      </c>
      <c r="N24" s="271"/>
      <c r="O24" s="194">
        <f>ROUND(I24/$O$7,0)</f>
        <v>4</v>
      </c>
      <c r="P24" s="213"/>
      <c r="Q24" s="190"/>
      <c r="R24" s="266"/>
      <c r="S24" s="213"/>
      <c r="T24" s="267"/>
      <c r="U24" s="268"/>
      <c r="V24" s="269"/>
      <c r="W24" s="267"/>
      <c r="X24" s="268"/>
      <c r="Y24" s="269"/>
    </row>
    <row r="25" spans="1:25" s="357" customFormat="1" ht="15.75">
      <c r="A25" s="188" t="s">
        <v>151</v>
      </c>
      <c r="B25" s="256" t="s">
        <v>2</v>
      </c>
      <c r="C25" s="190"/>
      <c r="D25" s="272" t="s">
        <v>284</v>
      </c>
      <c r="E25" s="273"/>
      <c r="F25" s="259"/>
      <c r="G25" s="401">
        <v>2</v>
      </c>
      <c r="H25" s="260">
        <f t="shared" si="7"/>
        <v>60</v>
      </c>
      <c r="I25" s="261">
        <v>36</v>
      </c>
      <c r="J25" s="262"/>
      <c r="K25" s="262"/>
      <c r="L25" s="262">
        <v>36</v>
      </c>
      <c r="M25" s="274">
        <f t="shared" si="8"/>
        <v>24</v>
      </c>
      <c r="N25" s="212"/>
      <c r="O25" s="207"/>
      <c r="P25" s="201">
        <f>ROUND(I25/$P$7,0)</f>
        <v>4</v>
      </c>
      <c r="Q25" s="190"/>
      <c r="R25" s="266"/>
      <c r="S25" s="213"/>
      <c r="T25" s="267"/>
      <c r="U25" s="268"/>
      <c r="V25" s="269"/>
      <c r="W25" s="267"/>
      <c r="X25" s="268"/>
      <c r="Y25" s="269"/>
    </row>
    <row r="26" spans="1:25" s="357" customFormat="1" ht="15.75">
      <c r="A26" s="188" t="s">
        <v>152</v>
      </c>
      <c r="B26" s="256" t="s">
        <v>2</v>
      </c>
      <c r="C26" s="190"/>
      <c r="D26" s="272">
        <v>4</v>
      </c>
      <c r="E26" s="273"/>
      <c r="F26" s="259"/>
      <c r="G26" s="401">
        <v>3</v>
      </c>
      <c r="H26" s="260">
        <f t="shared" si="7"/>
        <v>90</v>
      </c>
      <c r="I26" s="261">
        <v>60</v>
      </c>
      <c r="J26" s="262">
        <v>4</v>
      </c>
      <c r="K26" s="262"/>
      <c r="L26" s="262">
        <v>56</v>
      </c>
      <c r="M26" s="274">
        <f t="shared" si="8"/>
        <v>30</v>
      </c>
      <c r="N26" s="212"/>
      <c r="O26" s="207"/>
      <c r="P26" s="213"/>
      <c r="Q26" s="194">
        <v>4</v>
      </c>
      <c r="R26" s="266"/>
      <c r="S26" s="213"/>
      <c r="T26" s="267"/>
      <c r="U26" s="268"/>
      <c r="V26" s="269"/>
      <c r="W26" s="267"/>
      <c r="X26" s="268"/>
      <c r="Y26" s="269"/>
    </row>
    <row r="27" spans="1:25" s="357" customFormat="1" ht="15.75">
      <c r="A27" s="188" t="s">
        <v>153</v>
      </c>
      <c r="B27" s="256" t="s">
        <v>2</v>
      </c>
      <c r="C27" s="190"/>
      <c r="D27" s="275"/>
      <c r="E27" s="273"/>
      <c r="F27" s="259"/>
      <c r="G27" s="401">
        <v>1.5</v>
      </c>
      <c r="H27" s="260">
        <f t="shared" si="7"/>
        <v>45</v>
      </c>
      <c r="I27" s="261">
        <v>30</v>
      </c>
      <c r="J27" s="262"/>
      <c r="K27" s="262"/>
      <c r="L27" s="262">
        <v>30</v>
      </c>
      <c r="M27" s="274">
        <f t="shared" si="8"/>
        <v>15</v>
      </c>
      <c r="N27" s="212"/>
      <c r="O27" s="207"/>
      <c r="P27" s="213"/>
      <c r="Q27" s="190"/>
      <c r="R27" s="194">
        <v>4</v>
      </c>
      <c r="S27" s="213"/>
      <c r="T27" s="267"/>
      <c r="U27" s="268"/>
      <c r="V27" s="269"/>
      <c r="W27" s="267"/>
      <c r="X27" s="268"/>
      <c r="Y27" s="269"/>
    </row>
    <row r="28" spans="1:25" s="357" customFormat="1" ht="15.75">
      <c r="A28" s="188" t="s">
        <v>154</v>
      </c>
      <c r="B28" s="256" t="s">
        <v>2</v>
      </c>
      <c r="C28" s="190"/>
      <c r="D28" s="272" t="s">
        <v>285</v>
      </c>
      <c r="E28" s="273"/>
      <c r="F28" s="259"/>
      <c r="G28" s="401">
        <v>1.5</v>
      </c>
      <c r="H28" s="260">
        <f t="shared" si="7"/>
        <v>45</v>
      </c>
      <c r="I28" s="261">
        <v>30</v>
      </c>
      <c r="J28" s="262"/>
      <c r="K28" s="262"/>
      <c r="L28" s="262">
        <v>30</v>
      </c>
      <c r="M28" s="274">
        <f t="shared" si="8"/>
        <v>15</v>
      </c>
      <c r="N28" s="212"/>
      <c r="O28" s="207"/>
      <c r="P28" s="213"/>
      <c r="Q28" s="190"/>
      <c r="R28" s="266"/>
      <c r="S28" s="194">
        <v>4</v>
      </c>
      <c r="T28" s="267"/>
      <c r="U28" s="268"/>
      <c r="V28" s="269"/>
      <c r="W28" s="267"/>
      <c r="X28" s="268"/>
      <c r="Y28" s="269"/>
    </row>
    <row r="29" spans="1:25" s="357" customFormat="1" ht="66" customHeight="1" thickBot="1">
      <c r="A29" s="188" t="s">
        <v>155</v>
      </c>
      <c r="B29" s="276" t="s">
        <v>2</v>
      </c>
      <c r="C29" s="190"/>
      <c r="D29" s="275" t="s">
        <v>283</v>
      </c>
      <c r="E29" s="273"/>
      <c r="F29" s="259"/>
      <c r="G29" s="401"/>
      <c r="H29" s="260"/>
      <c r="I29" s="261">
        <f>SUM($J29:$L29)</f>
        <v>0</v>
      </c>
      <c r="J29" s="262"/>
      <c r="K29" s="262"/>
      <c r="L29" s="262"/>
      <c r="M29" s="263"/>
      <c r="N29" s="277"/>
      <c r="O29" s="278"/>
      <c r="P29" s="279"/>
      <c r="Q29" s="277"/>
      <c r="R29" s="278"/>
      <c r="S29" s="279"/>
      <c r="T29" s="280" t="s">
        <v>92</v>
      </c>
      <c r="U29" s="280" t="s">
        <v>92</v>
      </c>
      <c r="V29" s="280" t="s">
        <v>92</v>
      </c>
      <c r="W29" s="280" t="s">
        <v>92</v>
      </c>
      <c r="X29" s="280" t="s">
        <v>92</v>
      </c>
      <c r="Y29" s="269"/>
    </row>
    <row r="30" spans="1:25" s="357" customFormat="1" ht="21" customHeight="1" thickBot="1">
      <c r="A30" s="1653" t="s">
        <v>350</v>
      </c>
      <c r="B30" s="1654"/>
      <c r="C30" s="1654"/>
      <c r="D30" s="1654"/>
      <c r="E30" s="1654"/>
      <c r="F30" s="1655"/>
      <c r="G30" s="840">
        <f>SUM(G23:G29)</f>
        <v>13</v>
      </c>
      <c r="H30" s="841">
        <f aca="true" t="shared" si="9" ref="H30:M30">SUM(H23:H29)</f>
        <v>390</v>
      </c>
      <c r="I30" s="841">
        <f t="shared" si="9"/>
        <v>252</v>
      </c>
      <c r="J30" s="841">
        <f t="shared" si="9"/>
        <v>12</v>
      </c>
      <c r="K30" s="841">
        <f t="shared" si="9"/>
        <v>0</v>
      </c>
      <c r="L30" s="841">
        <f t="shared" si="9"/>
        <v>240</v>
      </c>
      <c r="M30" s="842">
        <f t="shared" si="9"/>
        <v>138</v>
      </c>
      <c r="N30" s="843">
        <f aca="true" t="shared" si="10" ref="N30:S30">SUM(N22:N29)</f>
        <v>4</v>
      </c>
      <c r="O30" s="843">
        <f t="shared" si="10"/>
        <v>4</v>
      </c>
      <c r="P30" s="843">
        <f t="shared" si="10"/>
        <v>4</v>
      </c>
      <c r="Q30" s="843">
        <f t="shared" si="10"/>
        <v>4</v>
      </c>
      <c r="R30" s="843">
        <f t="shared" si="10"/>
        <v>4</v>
      </c>
      <c r="S30" s="843">
        <f t="shared" si="10"/>
        <v>4</v>
      </c>
      <c r="T30" s="844">
        <f aca="true" t="shared" si="11" ref="T30:Y30">T22</f>
        <v>0</v>
      </c>
      <c r="U30" s="845">
        <f t="shared" si="11"/>
        <v>0</v>
      </c>
      <c r="V30" s="845">
        <f t="shared" si="11"/>
        <v>0</v>
      </c>
      <c r="W30" s="846">
        <f t="shared" si="11"/>
        <v>0</v>
      </c>
      <c r="X30" s="846">
        <f t="shared" si="11"/>
        <v>0</v>
      </c>
      <c r="Y30" s="847">
        <f t="shared" si="11"/>
        <v>0</v>
      </c>
    </row>
    <row r="31" spans="1:25" s="357" customFormat="1" ht="22.5" customHeight="1" thickBot="1">
      <c r="A31" s="1656" t="s">
        <v>91</v>
      </c>
      <c r="B31" s="1657"/>
      <c r="C31" s="1657"/>
      <c r="D31" s="1657"/>
      <c r="E31" s="1657"/>
      <c r="F31" s="1658"/>
      <c r="G31" s="848">
        <f>G21+G30</f>
        <v>34.5</v>
      </c>
      <c r="H31" s="849">
        <f aca="true" t="shared" si="12" ref="H31:M31">H21+H30</f>
        <v>1035</v>
      </c>
      <c r="I31" s="849">
        <f t="shared" si="12"/>
        <v>490</v>
      </c>
      <c r="J31" s="849">
        <f t="shared" si="12"/>
        <v>101</v>
      </c>
      <c r="K31" s="849">
        <f t="shared" si="12"/>
        <v>0</v>
      </c>
      <c r="L31" s="849">
        <f t="shared" si="12"/>
        <v>389</v>
      </c>
      <c r="M31" s="850">
        <f t="shared" si="12"/>
        <v>545</v>
      </c>
      <c r="N31" s="851">
        <f>N21+N30</f>
        <v>9</v>
      </c>
      <c r="O31" s="851">
        <f aca="true" t="shared" si="13" ref="O31:Y31">O21+O30</f>
        <v>6</v>
      </c>
      <c r="P31" s="851">
        <f t="shared" si="13"/>
        <v>6</v>
      </c>
      <c r="Q31" s="851">
        <f t="shared" si="13"/>
        <v>7</v>
      </c>
      <c r="R31" s="851">
        <f t="shared" si="13"/>
        <v>4</v>
      </c>
      <c r="S31" s="851">
        <f t="shared" si="13"/>
        <v>11</v>
      </c>
      <c r="T31" s="851">
        <f t="shared" si="13"/>
        <v>0</v>
      </c>
      <c r="U31" s="851">
        <f t="shared" si="13"/>
        <v>0</v>
      </c>
      <c r="V31" s="851">
        <f t="shared" si="13"/>
        <v>0</v>
      </c>
      <c r="W31" s="851">
        <f t="shared" si="13"/>
        <v>0</v>
      </c>
      <c r="X31" s="851">
        <f t="shared" si="13"/>
        <v>0</v>
      </c>
      <c r="Y31" s="851">
        <f t="shared" si="13"/>
        <v>2</v>
      </c>
    </row>
    <row r="32" spans="1:25" s="357" customFormat="1" ht="25.5" customHeight="1">
      <c r="A32" s="1667" t="s">
        <v>351</v>
      </c>
      <c r="B32" s="1668"/>
      <c r="C32" s="1668"/>
      <c r="D32" s="1669"/>
      <c r="E32" s="384"/>
      <c r="F32" s="281"/>
      <c r="G32" s="402"/>
      <c r="H32" s="385"/>
      <c r="I32" s="385"/>
      <c r="J32" s="385"/>
      <c r="K32" s="386"/>
      <c r="L32" s="282"/>
      <c r="M32" s="387"/>
      <c r="N32" s="388"/>
      <c r="O32" s="389"/>
      <c r="P32" s="390"/>
      <c r="Q32" s="391"/>
      <c r="R32" s="392"/>
      <c r="S32" s="393"/>
      <c r="T32" s="391"/>
      <c r="U32" s="394"/>
      <c r="V32" s="393"/>
      <c r="W32" s="391"/>
      <c r="X32" s="394"/>
      <c r="Y32" s="393"/>
    </row>
    <row r="33" spans="1:25" s="357" customFormat="1" ht="16.5" thickBot="1">
      <c r="A33" s="1670"/>
      <c r="B33" s="1671"/>
      <c r="C33" s="1671"/>
      <c r="D33" s="1672"/>
      <c r="E33" s="283"/>
      <c r="F33" s="284"/>
      <c r="G33" s="403"/>
      <c r="H33" s="285"/>
      <c r="I33" s="286"/>
      <c r="J33" s="286"/>
      <c r="K33" s="287"/>
      <c r="L33" s="286"/>
      <c r="M33" s="288"/>
      <c r="N33" s="280"/>
      <c r="O33" s="289"/>
      <c r="P33" s="290"/>
      <c r="Q33" s="280"/>
      <c r="R33" s="289"/>
      <c r="S33" s="290"/>
      <c r="T33" s="267"/>
      <c r="U33" s="268"/>
      <c r="V33" s="269"/>
      <c r="W33" s="267"/>
      <c r="X33" s="268"/>
      <c r="Y33" s="269"/>
    </row>
    <row r="34" spans="1:25" s="776" customFormat="1" ht="15.75">
      <c r="A34" s="872"/>
      <c r="B34" s="873" t="s">
        <v>14</v>
      </c>
      <c r="C34" s="873"/>
      <c r="D34" s="873"/>
      <c r="E34" s="874"/>
      <c r="F34" s="875"/>
      <c r="G34" s="875"/>
      <c r="H34" s="875"/>
      <c r="I34" s="876"/>
      <c r="J34" s="876"/>
      <c r="K34" s="877"/>
      <c r="L34" s="876"/>
      <c r="M34" s="876"/>
      <c r="N34" s="878"/>
      <c r="O34" s="878"/>
      <c r="P34" s="878"/>
      <c r="Q34" s="878"/>
      <c r="R34" s="878"/>
      <c r="S34" s="879"/>
      <c r="T34" s="880">
        <v>0</v>
      </c>
      <c r="U34" s="880"/>
      <c r="V34" s="880"/>
      <c r="W34" s="880"/>
      <c r="X34" s="880"/>
      <c r="Y34" s="881"/>
    </row>
    <row r="35" spans="1:25" s="776" customFormat="1" ht="16.5" thickBot="1">
      <c r="A35" s="872"/>
      <c r="B35" s="873" t="s">
        <v>15</v>
      </c>
      <c r="C35" s="873"/>
      <c r="D35" s="873"/>
      <c r="E35" s="874"/>
      <c r="F35" s="875"/>
      <c r="G35" s="875"/>
      <c r="H35" s="875"/>
      <c r="I35" s="876"/>
      <c r="J35" s="876"/>
      <c r="K35" s="877"/>
      <c r="L35" s="876"/>
      <c r="M35" s="876"/>
      <c r="N35" s="878"/>
      <c r="O35" s="878"/>
      <c r="P35" s="878"/>
      <c r="Q35" s="878"/>
      <c r="R35" s="878"/>
      <c r="S35" s="879"/>
      <c r="W35" s="776">
        <v>1.5</v>
      </c>
      <c r="X35" s="880"/>
      <c r="Y35" s="881"/>
    </row>
    <row r="36" spans="1:25" ht="16.5" thickBot="1">
      <c r="A36" s="1673" t="s">
        <v>93</v>
      </c>
      <c r="B36" s="1674"/>
      <c r="C36" s="1674"/>
      <c r="D36" s="1674"/>
      <c r="E36" s="1674"/>
      <c r="F36" s="1674"/>
      <c r="G36" s="1674"/>
      <c r="H36" s="1674"/>
      <c r="I36" s="1674"/>
      <c r="J36" s="1674"/>
      <c r="K36" s="1674"/>
      <c r="L36" s="1674"/>
      <c r="M36" s="1674"/>
      <c r="N36" s="170"/>
      <c r="O36" s="169"/>
      <c r="P36" s="169"/>
      <c r="Q36" s="169"/>
      <c r="R36" s="169"/>
      <c r="S36" s="171"/>
      <c r="T36" s="169"/>
      <c r="U36" s="169"/>
      <c r="V36" s="169"/>
      <c r="W36" s="169"/>
      <c r="X36" s="169"/>
      <c r="Y36" s="171"/>
    </row>
    <row r="37" spans="1:25" s="743" customFormat="1" ht="18.75">
      <c r="A37" s="733"/>
      <c r="B37" s="734" t="s">
        <v>282</v>
      </c>
      <c r="C37" s="735"/>
      <c r="D37" s="735" t="s">
        <v>261</v>
      </c>
      <c r="E37" s="735"/>
      <c r="F37" s="736"/>
      <c r="G37" s="736">
        <v>2</v>
      </c>
      <c r="H37" s="737">
        <f>G37*30</f>
        <v>60</v>
      </c>
      <c r="I37" s="738">
        <f>J37+K37+L37</f>
        <v>30</v>
      </c>
      <c r="J37" s="737">
        <v>15</v>
      </c>
      <c r="K37" s="739"/>
      <c r="L37" s="739">
        <v>15</v>
      </c>
      <c r="M37" s="740">
        <f>H37-I37</f>
        <v>30</v>
      </c>
      <c r="N37" s="741">
        <v>2</v>
      </c>
      <c r="O37" s="742"/>
      <c r="P37" s="733"/>
      <c r="Q37" s="733"/>
      <c r="R37" s="733"/>
      <c r="S37" s="733"/>
      <c r="T37" s="733"/>
      <c r="U37" s="733"/>
      <c r="V37" s="733"/>
      <c r="W37" s="733"/>
      <c r="X37" s="733"/>
      <c r="Y37" s="733"/>
    </row>
    <row r="38" spans="1:25" ht="15.75">
      <c r="A38" s="330" t="s">
        <v>156</v>
      </c>
      <c r="B38" s="331" t="s">
        <v>60</v>
      </c>
      <c r="C38" s="336"/>
      <c r="D38" s="332"/>
      <c r="E38" s="332"/>
      <c r="F38" s="337"/>
      <c r="G38" s="404">
        <f aca="true" t="shared" si="14" ref="G38:M38">G39+G40</f>
        <v>6</v>
      </c>
      <c r="H38" s="333">
        <f t="shared" si="14"/>
        <v>180</v>
      </c>
      <c r="I38" s="334">
        <f t="shared" si="14"/>
        <v>90</v>
      </c>
      <c r="J38" s="334">
        <f t="shared" si="14"/>
        <v>33</v>
      </c>
      <c r="K38" s="334">
        <f t="shared" si="14"/>
        <v>15</v>
      </c>
      <c r="L38" s="334">
        <f t="shared" si="14"/>
        <v>42</v>
      </c>
      <c r="M38" s="334">
        <f t="shared" si="14"/>
        <v>90</v>
      </c>
      <c r="N38" s="338"/>
      <c r="O38" s="339"/>
      <c r="P38" s="340"/>
      <c r="Q38" s="338"/>
      <c r="R38" s="339"/>
      <c r="S38" s="341"/>
      <c r="T38" s="342"/>
      <c r="U38" s="339"/>
      <c r="V38" s="341"/>
      <c r="W38" s="342"/>
      <c r="X38" s="339"/>
      <c r="Y38" s="341"/>
    </row>
    <row r="39" spans="1:25" ht="31.5">
      <c r="A39" s="291" t="s">
        <v>157</v>
      </c>
      <c r="B39" s="292" t="s">
        <v>61</v>
      </c>
      <c r="C39" s="293"/>
      <c r="D39" s="294">
        <v>3</v>
      </c>
      <c r="E39" s="295"/>
      <c r="F39" s="296"/>
      <c r="G39" s="405">
        <v>3</v>
      </c>
      <c r="H39" s="293">
        <f>G39*30</f>
        <v>90</v>
      </c>
      <c r="I39" s="297">
        <f aca="true" t="shared" si="15" ref="I39:I54">J39+K39+L39</f>
        <v>45</v>
      </c>
      <c r="J39" s="298">
        <v>18</v>
      </c>
      <c r="K39" s="294"/>
      <c r="L39" s="294">
        <v>27</v>
      </c>
      <c r="M39" s="299">
        <f aca="true" t="shared" si="16" ref="M39:M54">H39-I39</f>
        <v>45</v>
      </c>
      <c r="N39" s="277"/>
      <c r="O39" s="278"/>
      <c r="P39" s="201">
        <f>ROUND(I39/$P$7,0)</f>
        <v>5</v>
      </c>
      <c r="Q39" s="300"/>
      <c r="R39" s="278"/>
      <c r="S39" s="301"/>
      <c r="T39" s="300"/>
      <c r="U39" s="278"/>
      <c r="V39" s="279"/>
      <c r="W39" s="300"/>
      <c r="X39" s="278"/>
      <c r="Y39" s="279"/>
    </row>
    <row r="40" spans="1:25" ht="15.75">
      <c r="A40" s="291" t="s">
        <v>158</v>
      </c>
      <c r="B40" s="292" t="s">
        <v>67</v>
      </c>
      <c r="C40" s="302"/>
      <c r="D40" s="303">
        <v>4</v>
      </c>
      <c r="E40" s="303"/>
      <c r="F40" s="304"/>
      <c r="G40" s="405">
        <v>3</v>
      </c>
      <c r="H40" s="293">
        <f>G40*30</f>
        <v>90</v>
      </c>
      <c r="I40" s="297">
        <f t="shared" si="15"/>
        <v>45</v>
      </c>
      <c r="J40" s="298">
        <v>15</v>
      </c>
      <c r="K40" s="294">
        <v>15</v>
      </c>
      <c r="L40" s="294">
        <v>15</v>
      </c>
      <c r="M40" s="305">
        <f t="shared" si="16"/>
        <v>45</v>
      </c>
      <c r="N40" s="300"/>
      <c r="O40" s="278"/>
      <c r="P40" s="279"/>
      <c r="Q40" s="194">
        <f>ROUND(I40/$Q$7,0)</f>
        <v>3</v>
      </c>
      <c r="R40" s="278"/>
      <c r="S40" s="301"/>
      <c r="T40" s="300"/>
      <c r="U40" s="278"/>
      <c r="V40" s="279"/>
      <c r="W40" s="300"/>
      <c r="X40" s="278"/>
      <c r="Y40" s="279"/>
    </row>
    <row r="41" spans="1:25" ht="15.75">
      <c r="A41" s="214" t="s">
        <v>159</v>
      </c>
      <c r="B41" s="224" t="s">
        <v>72</v>
      </c>
      <c r="C41" s="293"/>
      <c r="D41" s="294"/>
      <c r="E41" s="294"/>
      <c r="F41" s="304"/>
      <c r="G41" s="406">
        <f aca="true" t="shared" si="17" ref="G41:M41">G42+G43</f>
        <v>6</v>
      </c>
      <c r="H41" s="306">
        <f t="shared" si="17"/>
        <v>180</v>
      </c>
      <c r="I41" s="307">
        <f t="shared" si="17"/>
        <v>87</v>
      </c>
      <c r="J41" s="307">
        <f t="shared" si="17"/>
        <v>24</v>
      </c>
      <c r="K41" s="307">
        <f t="shared" si="17"/>
        <v>63</v>
      </c>
      <c r="L41" s="307">
        <f t="shared" si="17"/>
        <v>0</v>
      </c>
      <c r="M41" s="308">
        <f t="shared" si="17"/>
        <v>93</v>
      </c>
      <c r="N41" s="300"/>
      <c r="O41" s="278"/>
      <c r="P41" s="309"/>
      <c r="Q41" s="277"/>
      <c r="R41" s="278"/>
      <c r="S41" s="279"/>
      <c r="T41" s="300"/>
      <c r="U41" s="278"/>
      <c r="V41" s="279"/>
      <c r="W41" s="300"/>
      <c r="X41" s="278"/>
      <c r="Y41" s="279"/>
    </row>
    <row r="42" spans="1:25" ht="15.75">
      <c r="A42" s="291" t="s">
        <v>160</v>
      </c>
      <c r="B42" s="292" t="s">
        <v>72</v>
      </c>
      <c r="C42" s="293"/>
      <c r="D42" s="294">
        <v>1</v>
      </c>
      <c r="E42" s="294"/>
      <c r="F42" s="304"/>
      <c r="G42" s="405">
        <v>4.5</v>
      </c>
      <c r="H42" s="293">
        <f>G42*30</f>
        <v>135</v>
      </c>
      <c r="I42" s="310">
        <f t="shared" si="15"/>
        <v>60</v>
      </c>
      <c r="J42" s="298">
        <v>15</v>
      </c>
      <c r="K42" s="294">
        <v>45</v>
      </c>
      <c r="L42" s="294"/>
      <c r="M42" s="187">
        <f t="shared" si="16"/>
        <v>75</v>
      </c>
      <c r="N42" s="194">
        <f>ROUND(I42/$N$7,0)</f>
        <v>4</v>
      </c>
      <c r="O42" s="278"/>
      <c r="P42" s="309"/>
      <c r="Q42" s="277"/>
      <c r="R42" s="278"/>
      <c r="S42" s="279"/>
      <c r="T42" s="300"/>
      <c r="U42" s="278"/>
      <c r="V42" s="279"/>
      <c r="W42" s="300"/>
      <c r="X42" s="278"/>
      <c r="Y42" s="279"/>
    </row>
    <row r="43" spans="1:25" ht="15.75">
      <c r="A43" s="291" t="s">
        <v>161</v>
      </c>
      <c r="B43" s="292" t="s">
        <v>72</v>
      </c>
      <c r="C43" s="293">
        <v>2</v>
      </c>
      <c r="D43" s="294"/>
      <c r="E43" s="294"/>
      <c r="F43" s="304"/>
      <c r="G43" s="405">
        <v>1.5</v>
      </c>
      <c r="H43" s="293">
        <f>G43*30</f>
        <v>45</v>
      </c>
      <c r="I43" s="310">
        <f>J43+K43+L43</f>
        <v>27</v>
      </c>
      <c r="J43" s="298">
        <v>9</v>
      </c>
      <c r="K43" s="294">
        <v>18</v>
      </c>
      <c r="L43" s="294"/>
      <c r="M43" s="187">
        <f t="shared" si="16"/>
        <v>18</v>
      </c>
      <c r="N43" s="300"/>
      <c r="O43" s="194">
        <f>ROUND(I43/$O$7,0)</f>
        <v>3</v>
      </c>
      <c r="P43" s="309"/>
      <c r="Q43" s="277"/>
      <c r="R43" s="278"/>
      <c r="S43" s="279"/>
      <c r="T43" s="300"/>
      <c r="U43" s="278"/>
      <c r="V43" s="279"/>
      <c r="W43" s="300"/>
      <c r="X43" s="278"/>
      <c r="Y43" s="279"/>
    </row>
    <row r="44" spans="1:25" ht="15.75">
      <c r="A44" s="214" t="s">
        <v>162</v>
      </c>
      <c r="B44" s="224" t="s">
        <v>18</v>
      </c>
      <c r="C44" s="343"/>
      <c r="D44" s="295"/>
      <c r="E44" s="295"/>
      <c r="F44" s="304"/>
      <c r="G44" s="406">
        <f>G45+G46</f>
        <v>4</v>
      </c>
      <c r="H44" s="311">
        <f aca="true" t="shared" si="18" ref="H44:M44">H45+H46</f>
        <v>120</v>
      </c>
      <c r="I44" s="311">
        <f t="shared" si="18"/>
        <v>54</v>
      </c>
      <c r="J44" s="311">
        <f t="shared" si="18"/>
        <v>36</v>
      </c>
      <c r="K44" s="311">
        <f t="shared" si="18"/>
        <v>0</v>
      </c>
      <c r="L44" s="311">
        <f t="shared" si="18"/>
        <v>18</v>
      </c>
      <c r="M44" s="311">
        <f t="shared" si="18"/>
        <v>66</v>
      </c>
      <c r="N44" s="300"/>
      <c r="O44" s="278"/>
      <c r="P44" s="309"/>
      <c r="Q44" s="277"/>
      <c r="R44" s="278"/>
      <c r="S44" s="279"/>
      <c r="T44" s="300"/>
      <c r="U44" s="278"/>
      <c r="V44" s="279"/>
      <c r="W44" s="300"/>
      <c r="X44" s="278"/>
      <c r="Y44" s="279"/>
    </row>
    <row r="45" spans="1:25" ht="15.75">
      <c r="A45" s="291" t="s">
        <v>163</v>
      </c>
      <c r="B45" s="292" t="s">
        <v>18</v>
      </c>
      <c r="C45" s="343"/>
      <c r="D45" s="294"/>
      <c r="E45" s="294"/>
      <c r="F45" s="304"/>
      <c r="G45" s="405">
        <v>2</v>
      </c>
      <c r="H45" s="293">
        <f>G45*30</f>
        <v>60</v>
      </c>
      <c r="I45" s="310">
        <f t="shared" si="15"/>
        <v>27</v>
      </c>
      <c r="J45" s="298">
        <v>18</v>
      </c>
      <c r="K45" s="312"/>
      <c r="L45" s="294">
        <v>9</v>
      </c>
      <c r="M45" s="187">
        <f t="shared" si="16"/>
        <v>33</v>
      </c>
      <c r="N45" s="300"/>
      <c r="O45" s="194">
        <f>ROUND(I45/$O$7,0)</f>
        <v>3</v>
      </c>
      <c r="P45" s="309"/>
      <c r="Q45" s="277"/>
      <c r="R45" s="278"/>
      <c r="S45" s="279"/>
      <c r="T45" s="300"/>
      <c r="U45" s="278"/>
      <c r="V45" s="279"/>
      <c r="W45" s="300"/>
      <c r="X45" s="278"/>
      <c r="Y45" s="279"/>
    </row>
    <row r="46" spans="1:25" ht="15.75">
      <c r="A46" s="291" t="s">
        <v>164</v>
      </c>
      <c r="B46" s="292" t="s">
        <v>18</v>
      </c>
      <c r="C46" s="343">
        <v>3</v>
      </c>
      <c r="D46" s="295"/>
      <c r="E46" s="295"/>
      <c r="F46" s="304"/>
      <c r="G46" s="405">
        <v>2</v>
      </c>
      <c r="H46" s="293">
        <f>G46*30</f>
        <v>60</v>
      </c>
      <c r="I46" s="310">
        <f t="shared" si="15"/>
        <v>27</v>
      </c>
      <c r="J46" s="298">
        <v>18</v>
      </c>
      <c r="K46" s="312"/>
      <c r="L46" s="294">
        <v>9</v>
      </c>
      <c r="M46" s="187">
        <f t="shared" si="16"/>
        <v>33</v>
      </c>
      <c r="N46" s="300"/>
      <c r="O46" s="278"/>
      <c r="P46" s="194">
        <f>ROUND(I46/$P$7,0)</f>
        <v>3</v>
      </c>
      <c r="Q46" s="277"/>
      <c r="R46" s="278"/>
      <c r="S46" s="279"/>
      <c r="T46" s="300"/>
      <c r="U46" s="278"/>
      <c r="V46" s="279"/>
      <c r="W46" s="300"/>
      <c r="X46" s="278"/>
      <c r="Y46" s="279"/>
    </row>
    <row r="47" spans="1:25" s="74" customFormat="1" ht="15.75">
      <c r="A47" s="214" t="s">
        <v>165</v>
      </c>
      <c r="B47" s="224" t="s">
        <v>19</v>
      </c>
      <c r="C47" s="344"/>
      <c r="D47" s="345"/>
      <c r="E47" s="345"/>
      <c r="F47" s="296"/>
      <c r="G47" s="406">
        <f>G48+G49</f>
        <v>5</v>
      </c>
      <c r="H47" s="229">
        <f aca="true" t="shared" si="19" ref="H47:M47">H48+H49</f>
        <v>150</v>
      </c>
      <c r="I47" s="229">
        <f t="shared" si="19"/>
        <v>69</v>
      </c>
      <c r="J47" s="229">
        <f t="shared" si="19"/>
        <v>36</v>
      </c>
      <c r="K47" s="229">
        <f t="shared" si="19"/>
        <v>0</v>
      </c>
      <c r="L47" s="229">
        <f t="shared" si="19"/>
        <v>33</v>
      </c>
      <c r="M47" s="229">
        <f t="shared" si="19"/>
        <v>81</v>
      </c>
      <c r="N47" s="346"/>
      <c r="O47" s="347"/>
      <c r="P47" s="348"/>
      <c r="Q47" s="347"/>
      <c r="R47" s="347"/>
      <c r="S47" s="349"/>
      <c r="T47" s="346"/>
      <c r="U47" s="347"/>
      <c r="V47" s="349"/>
      <c r="W47" s="346"/>
      <c r="X47" s="347"/>
      <c r="Y47" s="349"/>
    </row>
    <row r="48" spans="1:25" ht="15.75">
      <c r="A48" s="291" t="s">
        <v>165</v>
      </c>
      <c r="B48" s="292" t="s">
        <v>19</v>
      </c>
      <c r="C48" s="343">
        <v>3</v>
      </c>
      <c r="D48" s="295"/>
      <c r="E48" s="295"/>
      <c r="F48" s="313"/>
      <c r="G48" s="405">
        <v>4</v>
      </c>
      <c r="H48" s="293">
        <f>G48*30</f>
        <v>120</v>
      </c>
      <c r="I48" s="310">
        <f t="shared" si="15"/>
        <v>54</v>
      </c>
      <c r="J48" s="298">
        <v>36</v>
      </c>
      <c r="K48" s="312"/>
      <c r="L48" s="294">
        <v>18</v>
      </c>
      <c r="M48" s="314">
        <f>H48-I48</f>
        <v>66</v>
      </c>
      <c r="N48" s="300"/>
      <c r="O48" s="278"/>
      <c r="P48" s="201">
        <f>ROUND(I48/$P$7,0)</f>
        <v>6</v>
      </c>
      <c r="Q48" s="300"/>
      <c r="R48" s="278"/>
      <c r="S48" s="279"/>
      <c r="T48" s="300"/>
      <c r="U48" s="278"/>
      <c r="V48" s="279"/>
      <c r="W48" s="300"/>
      <c r="X48" s="278"/>
      <c r="Y48" s="279"/>
    </row>
    <row r="49" spans="1:25" ht="15.75">
      <c r="A49" s="291" t="s">
        <v>166</v>
      </c>
      <c r="B49" s="292" t="s">
        <v>59</v>
      </c>
      <c r="C49" s="343"/>
      <c r="D49" s="295"/>
      <c r="E49" s="294">
        <v>4</v>
      </c>
      <c r="F49" s="313"/>
      <c r="G49" s="405">
        <v>1</v>
      </c>
      <c r="H49" s="293">
        <f>G49*30</f>
        <v>30</v>
      </c>
      <c r="I49" s="310">
        <f t="shared" si="15"/>
        <v>15</v>
      </c>
      <c r="J49" s="298"/>
      <c r="K49" s="312"/>
      <c r="L49" s="294">
        <v>15</v>
      </c>
      <c r="M49" s="187">
        <f t="shared" si="16"/>
        <v>15</v>
      </c>
      <c r="N49" s="300"/>
      <c r="O49" s="278"/>
      <c r="P49" s="279"/>
      <c r="Q49" s="194">
        <f>ROUND(I49/$Q$7,0)</f>
        <v>1</v>
      </c>
      <c r="R49" s="278"/>
      <c r="S49" s="279"/>
      <c r="T49" s="300"/>
      <c r="U49" s="278"/>
      <c r="V49" s="279"/>
      <c r="W49" s="300"/>
      <c r="X49" s="278"/>
      <c r="Y49" s="279"/>
    </row>
    <row r="50" spans="1:25" ht="15.75">
      <c r="A50" s="214" t="s">
        <v>167</v>
      </c>
      <c r="B50" s="224" t="s">
        <v>21</v>
      </c>
      <c r="C50" s="293"/>
      <c r="D50" s="295"/>
      <c r="E50" s="295"/>
      <c r="F50" s="304"/>
      <c r="G50" s="406">
        <f>G51+G52</f>
        <v>11.5</v>
      </c>
      <c r="H50" s="306">
        <f aca="true" t="shared" si="20" ref="H50:M50">H51+H52</f>
        <v>345</v>
      </c>
      <c r="I50" s="306">
        <f t="shared" si="20"/>
        <v>168</v>
      </c>
      <c r="J50" s="306">
        <f t="shared" si="20"/>
        <v>72</v>
      </c>
      <c r="K50" s="306">
        <f t="shared" si="20"/>
        <v>0</v>
      </c>
      <c r="L50" s="306">
        <f t="shared" si="20"/>
        <v>96</v>
      </c>
      <c r="M50" s="308">
        <f t="shared" si="20"/>
        <v>177</v>
      </c>
      <c r="N50" s="300"/>
      <c r="O50" s="278"/>
      <c r="P50" s="309"/>
      <c r="Q50" s="277"/>
      <c r="R50" s="278"/>
      <c r="S50" s="279"/>
      <c r="T50" s="300"/>
      <c r="U50" s="278"/>
      <c r="V50" s="279"/>
      <c r="W50" s="300"/>
      <c r="X50" s="278"/>
      <c r="Y50" s="279"/>
    </row>
    <row r="51" spans="1:25" ht="15.75">
      <c r="A51" s="291" t="s">
        <v>168</v>
      </c>
      <c r="B51" s="292" t="s">
        <v>64</v>
      </c>
      <c r="C51" s="293">
        <v>1</v>
      </c>
      <c r="D51" s="295"/>
      <c r="E51" s="295"/>
      <c r="F51" s="304"/>
      <c r="G51" s="405">
        <v>7</v>
      </c>
      <c r="H51" s="293">
        <f>G51*30</f>
        <v>210</v>
      </c>
      <c r="I51" s="297">
        <f t="shared" si="15"/>
        <v>105</v>
      </c>
      <c r="J51" s="298">
        <v>45</v>
      </c>
      <c r="K51" s="294"/>
      <c r="L51" s="294">
        <v>60</v>
      </c>
      <c r="M51" s="305">
        <f t="shared" si="16"/>
        <v>105</v>
      </c>
      <c r="N51" s="194">
        <f>ROUND(I51/$N$7,0)</f>
        <v>7</v>
      </c>
      <c r="O51" s="278"/>
      <c r="P51" s="309"/>
      <c r="Q51" s="277"/>
      <c r="R51" s="278"/>
      <c r="S51" s="279"/>
      <c r="T51" s="300"/>
      <c r="U51" s="278"/>
      <c r="V51" s="279"/>
      <c r="W51" s="300"/>
      <c r="X51" s="278"/>
      <c r="Y51" s="279"/>
    </row>
    <row r="52" spans="1:25" ht="31.5">
      <c r="A52" s="291" t="s">
        <v>169</v>
      </c>
      <c r="B52" s="292" t="s">
        <v>94</v>
      </c>
      <c r="C52" s="293">
        <v>2</v>
      </c>
      <c r="D52" s="295"/>
      <c r="E52" s="295"/>
      <c r="F52" s="304"/>
      <c r="G52" s="407">
        <v>4.5</v>
      </c>
      <c r="H52" s="293">
        <f>G52*30</f>
        <v>135</v>
      </c>
      <c r="I52" s="297">
        <f t="shared" si="15"/>
        <v>63</v>
      </c>
      <c r="J52" s="298">
        <v>27</v>
      </c>
      <c r="K52" s="294"/>
      <c r="L52" s="294">
        <v>36</v>
      </c>
      <c r="M52" s="305">
        <f t="shared" si="16"/>
        <v>72</v>
      </c>
      <c r="N52" s="300"/>
      <c r="O52" s="194">
        <f>ROUND(I52/$O$7,0)</f>
        <v>7</v>
      </c>
      <c r="P52" s="309"/>
      <c r="Q52" s="277"/>
      <c r="R52" s="278"/>
      <c r="S52" s="279"/>
      <c r="T52" s="300"/>
      <c r="U52" s="278"/>
      <c r="V52" s="279"/>
      <c r="W52" s="300"/>
      <c r="X52" s="278"/>
      <c r="Y52" s="279"/>
    </row>
    <row r="53" spans="1:25" ht="16.5" customHeight="1">
      <c r="A53" s="214" t="s">
        <v>170</v>
      </c>
      <c r="B53" s="224" t="s">
        <v>23</v>
      </c>
      <c r="C53" s="343">
        <v>2</v>
      </c>
      <c r="D53" s="295"/>
      <c r="E53" s="295"/>
      <c r="F53" s="304"/>
      <c r="G53" s="406">
        <v>5</v>
      </c>
      <c r="H53" s="315">
        <f>G53*30</f>
        <v>150</v>
      </c>
      <c r="I53" s="316">
        <f t="shared" si="15"/>
        <v>63</v>
      </c>
      <c r="J53" s="317">
        <v>36</v>
      </c>
      <c r="K53" s="318"/>
      <c r="L53" s="319">
        <v>27</v>
      </c>
      <c r="M53" s="320">
        <f t="shared" si="16"/>
        <v>87</v>
      </c>
      <c r="N53" s="300"/>
      <c r="O53" s="194">
        <f>ROUND(I53/$O$7,0)</f>
        <v>7</v>
      </c>
      <c r="P53" s="309"/>
      <c r="Q53" s="277"/>
      <c r="R53" s="278"/>
      <c r="S53" s="279"/>
      <c r="T53" s="300"/>
      <c r="U53" s="278"/>
      <c r="V53" s="279"/>
      <c r="W53" s="300"/>
      <c r="X53" s="278"/>
      <c r="Y53" s="279"/>
    </row>
    <row r="54" spans="1:25" ht="16.5" thickBot="1">
      <c r="A54" s="230" t="s">
        <v>171</v>
      </c>
      <c r="B54" s="321" t="s">
        <v>24</v>
      </c>
      <c r="C54" s="350">
        <v>1</v>
      </c>
      <c r="D54" s="322"/>
      <c r="E54" s="322"/>
      <c r="F54" s="351"/>
      <c r="G54" s="408">
        <v>5</v>
      </c>
      <c r="H54" s="323">
        <f>G54*30</f>
        <v>150</v>
      </c>
      <c r="I54" s="316">
        <f t="shared" si="15"/>
        <v>75</v>
      </c>
      <c r="J54" s="324">
        <v>45</v>
      </c>
      <c r="K54" s="325"/>
      <c r="L54" s="326">
        <v>30</v>
      </c>
      <c r="M54" s="327">
        <f t="shared" si="16"/>
        <v>75</v>
      </c>
      <c r="N54" s="194">
        <f>ROUND(I54/$N$7,0)</f>
        <v>5</v>
      </c>
      <c r="O54" s="352"/>
      <c r="P54" s="353"/>
      <c r="Q54" s="354"/>
      <c r="R54" s="352"/>
      <c r="S54" s="355"/>
      <c r="T54" s="356"/>
      <c r="U54" s="352"/>
      <c r="V54" s="355"/>
      <c r="W54" s="356"/>
      <c r="X54" s="352"/>
      <c r="Y54" s="355"/>
    </row>
    <row r="55" spans="1:25" ht="16.5" customHeight="1" thickBot="1">
      <c r="A55" s="1623" t="s">
        <v>95</v>
      </c>
      <c r="B55" s="1624"/>
      <c r="C55" s="248"/>
      <c r="D55" s="249"/>
      <c r="E55" s="249"/>
      <c r="F55" s="250"/>
      <c r="G55" s="400">
        <f>G37+G38+G41+G44+G47+G50+G53+G54</f>
        <v>44.5</v>
      </c>
      <c r="H55" s="328">
        <f aca="true" t="shared" si="21" ref="H55:M55">H37+H38+H41+H44+H47+H50+H53+H54</f>
        <v>1335</v>
      </c>
      <c r="I55" s="328">
        <f t="shared" si="21"/>
        <v>636</v>
      </c>
      <c r="J55" s="328">
        <f t="shared" si="21"/>
        <v>297</v>
      </c>
      <c r="K55" s="328">
        <f t="shared" si="21"/>
        <v>78</v>
      </c>
      <c r="L55" s="328">
        <f t="shared" si="21"/>
        <v>261</v>
      </c>
      <c r="M55" s="328">
        <f t="shared" si="21"/>
        <v>699</v>
      </c>
      <c r="N55" s="329">
        <f>SUM(N37:N54)</f>
        <v>18</v>
      </c>
      <c r="O55" s="329">
        <f aca="true" t="shared" si="22" ref="O55:Y55">SUM(O38:O54)</f>
        <v>20</v>
      </c>
      <c r="P55" s="329">
        <f t="shared" si="22"/>
        <v>14</v>
      </c>
      <c r="Q55" s="329">
        <f t="shared" si="22"/>
        <v>4</v>
      </c>
      <c r="R55" s="329">
        <f t="shared" si="22"/>
        <v>0</v>
      </c>
      <c r="S55" s="329">
        <f t="shared" si="22"/>
        <v>0</v>
      </c>
      <c r="T55" s="329">
        <f t="shared" si="22"/>
        <v>0</v>
      </c>
      <c r="U55" s="329">
        <f t="shared" si="22"/>
        <v>0</v>
      </c>
      <c r="V55" s="329">
        <f t="shared" si="22"/>
        <v>0</v>
      </c>
      <c r="W55" s="329">
        <f t="shared" si="22"/>
        <v>0</v>
      </c>
      <c r="X55" s="329">
        <f t="shared" si="22"/>
        <v>0</v>
      </c>
      <c r="Y55" s="329">
        <f t="shared" si="22"/>
        <v>0</v>
      </c>
    </row>
    <row r="56" spans="1:25" s="776" customFormat="1" ht="16.5" customHeight="1" thickBot="1">
      <c r="A56" s="890"/>
      <c r="B56" s="891" t="s">
        <v>14</v>
      </c>
      <c r="C56" s="892"/>
      <c r="D56" s="892"/>
      <c r="E56" s="892"/>
      <c r="F56" s="892"/>
      <c r="G56" s="893"/>
      <c r="H56" s="894"/>
      <c r="I56" s="895"/>
      <c r="J56" s="895"/>
      <c r="K56" s="895"/>
      <c r="L56" s="895"/>
      <c r="M56" s="895"/>
      <c r="N56" s="896"/>
      <c r="O56" s="897"/>
      <c r="P56" s="897"/>
      <c r="Q56" s="897"/>
      <c r="R56" s="897"/>
      <c r="S56" s="898"/>
      <c r="T56" s="897">
        <v>0</v>
      </c>
      <c r="U56" s="897"/>
      <c r="V56" s="897"/>
      <c r="W56" s="897"/>
      <c r="X56" s="897"/>
      <c r="Y56" s="898"/>
    </row>
    <row r="57" spans="1:25" s="776" customFormat="1" ht="16.5" customHeight="1" thickBot="1">
      <c r="A57" s="890"/>
      <c r="B57" s="891" t="s">
        <v>15</v>
      </c>
      <c r="C57" s="892"/>
      <c r="D57" s="892"/>
      <c r="E57" s="892"/>
      <c r="F57" s="892"/>
      <c r="G57" s="893"/>
      <c r="H57" s="894"/>
      <c r="I57" s="895"/>
      <c r="J57" s="895"/>
      <c r="K57" s="895"/>
      <c r="L57" s="895"/>
      <c r="M57" s="895"/>
      <c r="N57" s="896"/>
      <c r="O57" s="897"/>
      <c r="P57" s="897"/>
      <c r="Q57" s="897"/>
      <c r="R57" s="897"/>
      <c r="S57" s="898"/>
      <c r="T57" s="897"/>
      <c r="U57" s="897"/>
      <c r="V57" s="897"/>
      <c r="W57" s="897">
        <v>0</v>
      </c>
      <c r="X57" s="897"/>
      <c r="Y57" s="898"/>
    </row>
    <row r="58" spans="1:25" ht="16.5" customHeight="1" thickBot="1">
      <c r="A58" s="869"/>
      <c r="B58" s="882"/>
      <c r="C58" s="883"/>
      <c r="D58" s="883"/>
      <c r="E58" s="883"/>
      <c r="F58" s="883"/>
      <c r="G58" s="884"/>
      <c r="H58" s="885"/>
      <c r="I58" s="886"/>
      <c r="J58" s="886"/>
      <c r="K58" s="886"/>
      <c r="L58" s="886"/>
      <c r="M58" s="886"/>
      <c r="N58" s="887"/>
      <c r="O58" s="888"/>
      <c r="P58" s="888"/>
      <c r="Q58" s="888"/>
      <c r="R58" s="888"/>
      <c r="S58" s="889"/>
      <c r="T58" s="888"/>
      <c r="U58" s="888"/>
      <c r="V58" s="888"/>
      <c r="W58" s="888"/>
      <c r="X58" s="888"/>
      <c r="Y58" s="889"/>
    </row>
    <row r="59" spans="1:25" ht="16.5" thickBot="1">
      <c r="A59" s="1638" t="s">
        <v>96</v>
      </c>
      <c r="B59" s="1639"/>
      <c r="C59" s="1639"/>
      <c r="D59" s="1639"/>
      <c r="E59" s="1639"/>
      <c r="F59" s="1639"/>
      <c r="G59" s="1639"/>
      <c r="H59" s="1675"/>
      <c r="I59" s="1639"/>
      <c r="J59" s="1639"/>
      <c r="K59" s="1639"/>
      <c r="L59" s="1639"/>
      <c r="M59" s="1639"/>
      <c r="N59" s="85"/>
      <c r="O59" s="86"/>
      <c r="P59" s="86"/>
      <c r="Q59" s="86"/>
      <c r="R59" s="86"/>
      <c r="S59" s="87"/>
      <c r="T59" s="86"/>
      <c r="U59" s="86"/>
      <c r="V59" s="86"/>
      <c r="W59" s="86"/>
      <c r="X59" s="86"/>
      <c r="Y59" s="87"/>
    </row>
    <row r="60" spans="1:25" ht="16.5" thickBot="1">
      <c r="A60" s="172" t="s">
        <v>172</v>
      </c>
      <c r="B60" s="409" t="s">
        <v>295</v>
      </c>
      <c r="C60" s="410"/>
      <c r="D60" s="411"/>
      <c r="E60" s="411"/>
      <c r="F60" s="412"/>
      <c r="G60" s="516">
        <f>G61+G62</f>
        <v>4</v>
      </c>
      <c r="H60" s="413">
        <f aca="true" t="shared" si="23" ref="H60:M60">H61+H62</f>
        <v>120</v>
      </c>
      <c r="I60" s="413">
        <f t="shared" si="23"/>
        <v>70</v>
      </c>
      <c r="J60" s="413">
        <f t="shared" si="23"/>
        <v>30</v>
      </c>
      <c r="K60" s="413">
        <f t="shared" si="23"/>
        <v>0</v>
      </c>
      <c r="L60" s="413">
        <f t="shared" si="23"/>
        <v>40</v>
      </c>
      <c r="M60" s="413">
        <f t="shared" si="23"/>
        <v>50</v>
      </c>
      <c r="N60" s="414"/>
      <c r="O60" s="411"/>
      <c r="P60" s="415"/>
      <c r="Q60" s="414"/>
      <c r="R60" s="411"/>
      <c r="S60" s="415"/>
      <c r="T60" s="414"/>
      <c r="U60" s="411"/>
      <c r="V60" s="416"/>
      <c r="W60" s="414"/>
      <c r="X60" s="411"/>
      <c r="Y60" s="417"/>
    </row>
    <row r="61" spans="1:25" ht="16.5" thickBot="1">
      <c r="A61" s="418" t="s">
        <v>173</v>
      </c>
      <c r="B61" s="506" t="s">
        <v>295</v>
      </c>
      <c r="C61" s="280">
        <v>10</v>
      </c>
      <c r="D61" s="419"/>
      <c r="E61" s="419"/>
      <c r="F61" s="420"/>
      <c r="G61" s="405">
        <v>3</v>
      </c>
      <c r="H61" s="421">
        <f>G61*30</f>
        <v>90</v>
      </c>
      <c r="I61" s="280">
        <f aca="true" t="shared" si="24" ref="I61:I66">J61+L61+K61</f>
        <v>60</v>
      </c>
      <c r="J61" s="289">
        <v>30</v>
      </c>
      <c r="K61" s="422"/>
      <c r="L61" s="289">
        <v>30</v>
      </c>
      <c r="M61" s="423">
        <f aca="true" t="shared" si="25" ref="M61:M66">H61-I61</f>
        <v>30</v>
      </c>
      <c r="N61" s="424"/>
      <c r="O61" s="419"/>
      <c r="P61" s="425"/>
      <c r="Q61" s="424"/>
      <c r="R61" s="419"/>
      <c r="S61" s="425"/>
      <c r="T61" s="424"/>
      <c r="U61" s="419"/>
      <c r="V61" s="290"/>
      <c r="W61" s="194">
        <f>ROUND(I61/$W$7,0)</f>
        <v>4</v>
      </c>
      <c r="X61" s="419"/>
      <c r="Y61" s="425"/>
    </row>
    <row r="62" spans="1:25" ht="33" customHeight="1">
      <c r="A62" s="418" t="s">
        <v>174</v>
      </c>
      <c r="B62" s="507" t="s">
        <v>296</v>
      </c>
      <c r="C62" s="280"/>
      <c r="D62" s="419"/>
      <c r="E62" s="419">
        <v>11</v>
      </c>
      <c r="F62" s="420"/>
      <c r="G62" s="407">
        <v>1</v>
      </c>
      <c r="H62" s="421">
        <f>G62*30</f>
        <v>30</v>
      </c>
      <c r="I62" s="280">
        <v>10</v>
      </c>
      <c r="J62" s="289"/>
      <c r="K62" s="289"/>
      <c r="L62" s="289">
        <v>10</v>
      </c>
      <c r="M62" s="423">
        <f>H62-I62</f>
        <v>20</v>
      </c>
      <c r="N62" s="424"/>
      <c r="O62" s="419"/>
      <c r="P62" s="425"/>
      <c r="Q62" s="424"/>
      <c r="R62" s="419"/>
      <c r="S62" s="425"/>
      <c r="T62" s="424"/>
      <c r="U62" s="419"/>
      <c r="V62" s="290"/>
      <c r="W62" s="194"/>
      <c r="X62" s="280">
        <v>1</v>
      </c>
      <c r="Y62" s="290"/>
    </row>
    <row r="63" spans="1:25" ht="15.75">
      <c r="A63" s="214" t="s">
        <v>175</v>
      </c>
      <c r="B63" s="426" t="s">
        <v>16</v>
      </c>
      <c r="C63" s="427"/>
      <c r="D63" s="368"/>
      <c r="E63" s="368"/>
      <c r="F63" s="428"/>
      <c r="G63" s="852">
        <f>G64+G65</f>
        <v>6</v>
      </c>
      <c r="H63" s="229">
        <f aca="true" t="shared" si="26" ref="H63:M63">H64+H65</f>
        <v>180</v>
      </c>
      <c r="I63" s="229">
        <f t="shared" si="26"/>
        <v>93</v>
      </c>
      <c r="J63" s="229">
        <f t="shared" si="26"/>
        <v>30</v>
      </c>
      <c r="K63" s="229">
        <f t="shared" si="26"/>
        <v>0</v>
      </c>
      <c r="L63" s="229">
        <f t="shared" si="26"/>
        <v>63</v>
      </c>
      <c r="M63" s="229">
        <f t="shared" si="26"/>
        <v>87</v>
      </c>
      <c r="N63" s="429"/>
      <c r="O63" s="419"/>
      <c r="P63" s="425"/>
      <c r="Q63" s="424"/>
      <c r="R63" s="419"/>
      <c r="S63" s="430"/>
      <c r="T63" s="429"/>
      <c r="U63" s="419"/>
      <c r="V63" s="431"/>
      <c r="W63" s="429"/>
      <c r="X63" s="419"/>
      <c r="Y63" s="425"/>
    </row>
    <row r="64" spans="1:25" ht="15.75">
      <c r="A64" s="291" t="s">
        <v>176</v>
      </c>
      <c r="B64" s="432" t="s">
        <v>16</v>
      </c>
      <c r="C64" s="427">
        <v>4</v>
      </c>
      <c r="D64" s="368"/>
      <c r="E64" s="368"/>
      <c r="F64" s="428"/>
      <c r="G64" s="853">
        <v>5</v>
      </c>
      <c r="H64" s="433">
        <f>G64*30</f>
        <v>150</v>
      </c>
      <c r="I64" s="434">
        <f t="shared" si="24"/>
        <v>75</v>
      </c>
      <c r="J64" s="435">
        <v>30</v>
      </c>
      <c r="K64" s="436"/>
      <c r="L64" s="437">
        <v>45</v>
      </c>
      <c r="M64" s="438">
        <f t="shared" si="25"/>
        <v>75</v>
      </c>
      <c r="N64" s="439"/>
      <c r="O64" s="191"/>
      <c r="P64" s="192"/>
      <c r="Q64" s="440">
        <f>ROUND(I64/$Q$7,0)</f>
        <v>5</v>
      </c>
      <c r="R64" s="191"/>
      <c r="S64" s="441"/>
      <c r="T64" s="439"/>
      <c r="U64" s="191"/>
      <c r="V64" s="309"/>
      <c r="W64" s="277"/>
      <c r="X64" s="278"/>
      <c r="Y64" s="290"/>
    </row>
    <row r="65" spans="1:25" ht="15.75">
      <c r="A65" s="291" t="s">
        <v>177</v>
      </c>
      <c r="B65" s="432" t="s">
        <v>58</v>
      </c>
      <c r="C65" s="427"/>
      <c r="D65" s="368"/>
      <c r="E65" s="435">
        <v>5</v>
      </c>
      <c r="F65" s="442"/>
      <c r="G65" s="854">
        <v>1</v>
      </c>
      <c r="H65" s="433">
        <f>G65*30</f>
        <v>30</v>
      </c>
      <c r="I65" s="434">
        <f t="shared" si="24"/>
        <v>18</v>
      </c>
      <c r="J65" s="435"/>
      <c r="K65" s="436"/>
      <c r="L65" s="436">
        <v>18</v>
      </c>
      <c r="M65" s="438">
        <f t="shared" si="25"/>
        <v>12</v>
      </c>
      <c r="N65" s="439"/>
      <c r="O65" s="191"/>
      <c r="P65" s="192"/>
      <c r="Q65" s="443"/>
      <c r="R65" s="444">
        <f>ROUND(I65/$R$7,0)</f>
        <v>2</v>
      </c>
      <c r="S65" s="441"/>
      <c r="T65" s="439"/>
      <c r="U65" s="191"/>
      <c r="V65" s="309"/>
      <c r="W65" s="277"/>
      <c r="X65" s="278"/>
      <c r="Y65" s="290"/>
    </row>
    <row r="66" spans="1:25" ht="15.75">
      <c r="A66" s="214" t="s">
        <v>178</v>
      </c>
      <c r="B66" s="426" t="s">
        <v>272</v>
      </c>
      <c r="C66" s="444">
        <v>9</v>
      </c>
      <c r="D66" s="446"/>
      <c r="E66" s="446"/>
      <c r="F66" s="447"/>
      <c r="G66" s="863">
        <v>3</v>
      </c>
      <c r="H66" s="448">
        <f>G66*30</f>
        <v>90</v>
      </c>
      <c r="I66" s="449">
        <f t="shared" si="24"/>
        <v>54</v>
      </c>
      <c r="J66" s="450">
        <v>36</v>
      </c>
      <c r="K66" s="450"/>
      <c r="L66" s="450">
        <v>18</v>
      </c>
      <c r="M66" s="451">
        <f t="shared" si="25"/>
        <v>36</v>
      </c>
      <c r="N66" s="439"/>
      <c r="O66" s="191"/>
      <c r="P66" s="441"/>
      <c r="Q66" s="439"/>
      <c r="R66" s="191"/>
      <c r="S66" s="441"/>
      <c r="T66" s="439"/>
      <c r="U66" s="191"/>
      <c r="V66" s="194">
        <f>ROUND(I66/$V$7,0)</f>
        <v>6</v>
      </c>
      <c r="W66" s="277"/>
      <c r="X66" s="278"/>
      <c r="Y66" s="290"/>
    </row>
    <row r="67" spans="1:25" s="74" customFormat="1" ht="15.75">
      <c r="A67" s="214" t="s">
        <v>179</v>
      </c>
      <c r="B67" s="426" t="s">
        <v>286</v>
      </c>
      <c r="C67" s="427"/>
      <c r="D67" s="368"/>
      <c r="E67" s="368"/>
      <c r="F67" s="508"/>
      <c r="G67" s="855">
        <v>5.5</v>
      </c>
      <c r="H67" s="509">
        <f aca="true" t="shared" si="27" ref="H67:M67">H68+H69</f>
        <v>165</v>
      </c>
      <c r="I67" s="510">
        <f t="shared" si="27"/>
        <v>90</v>
      </c>
      <c r="J67" s="510">
        <f t="shared" si="27"/>
        <v>54</v>
      </c>
      <c r="K67" s="510">
        <f t="shared" si="27"/>
        <v>0</v>
      </c>
      <c r="L67" s="510">
        <f t="shared" si="27"/>
        <v>36</v>
      </c>
      <c r="M67" s="511">
        <f t="shared" si="27"/>
        <v>75</v>
      </c>
      <c r="N67" s="439"/>
      <c r="O67" s="191"/>
      <c r="P67" s="441"/>
      <c r="Q67" s="90"/>
      <c r="R67" s="71"/>
      <c r="S67" s="91"/>
      <c r="T67" s="90"/>
      <c r="U67" s="71"/>
      <c r="V67" s="84"/>
      <c r="W67" s="76"/>
      <c r="X67" s="77"/>
      <c r="Y67" s="80"/>
    </row>
    <row r="68" spans="1:25" s="74" customFormat="1" ht="15.75">
      <c r="A68" s="291" t="s">
        <v>287</v>
      </c>
      <c r="B68" s="462" t="s">
        <v>286</v>
      </c>
      <c r="C68" s="427"/>
      <c r="D68" s="444"/>
      <c r="E68" s="368"/>
      <c r="F68" s="508"/>
      <c r="G68" s="856">
        <v>2.5</v>
      </c>
      <c r="H68" s="433">
        <f aca="true" t="shared" si="28" ref="H68:H73">G68*30</f>
        <v>75</v>
      </c>
      <c r="I68" s="512">
        <f>J68+L68+K68</f>
        <v>45</v>
      </c>
      <c r="J68" s="435">
        <v>27</v>
      </c>
      <c r="K68" s="436"/>
      <c r="L68" s="436">
        <v>18</v>
      </c>
      <c r="M68" s="372">
        <f aca="true" t="shared" si="29" ref="M68:M73">H68-I68</f>
        <v>30</v>
      </c>
      <c r="N68" s="439"/>
      <c r="O68" s="191"/>
      <c r="P68" s="441"/>
      <c r="Q68" s="90"/>
      <c r="R68" s="92">
        <f>ROUND(I68/$R$7,0)</f>
        <v>5</v>
      </c>
      <c r="S68" s="91"/>
      <c r="T68" s="90"/>
      <c r="U68" s="71"/>
      <c r="V68" s="84"/>
      <c r="W68" s="76"/>
      <c r="X68" s="77"/>
      <c r="Y68" s="80"/>
    </row>
    <row r="69" spans="1:25" s="74" customFormat="1" ht="15.75">
      <c r="A69" s="291" t="s">
        <v>288</v>
      </c>
      <c r="B69" s="462" t="s">
        <v>286</v>
      </c>
      <c r="C69" s="427">
        <v>6</v>
      </c>
      <c r="D69" s="368"/>
      <c r="E69" s="368"/>
      <c r="F69" s="508"/>
      <c r="G69" s="856">
        <v>3</v>
      </c>
      <c r="H69" s="433">
        <f t="shared" si="28"/>
        <v>90</v>
      </c>
      <c r="I69" s="512">
        <f>J69+L69+K69</f>
        <v>45</v>
      </c>
      <c r="J69" s="435">
        <v>27</v>
      </c>
      <c r="K69" s="436"/>
      <c r="L69" s="436">
        <v>18</v>
      </c>
      <c r="M69" s="372">
        <f>H69-I69</f>
        <v>45</v>
      </c>
      <c r="N69" s="439"/>
      <c r="O69" s="191"/>
      <c r="P69" s="441"/>
      <c r="Q69" s="90"/>
      <c r="R69" s="71"/>
      <c r="S69" s="92">
        <f>ROUND(I69/$S$7,0)</f>
        <v>5</v>
      </c>
      <c r="T69" s="90"/>
      <c r="U69" s="71"/>
      <c r="V69" s="84"/>
      <c r="W69" s="76"/>
      <c r="X69" s="77"/>
      <c r="Y69" s="80"/>
    </row>
    <row r="70" spans="1:25" s="74" customFormat="1" ht="15.75">
      <c r="A70" s="214" t="s">
        <v>180</v>
      </c>
      <c r="B70" s="426" t="s">
        <v>17</v>
      </c>
      <c r="C70" s="427">
        <v>4</v>
      </c>
      <c r="D70" s="368"/>
      <c r="E70" s="368"/>
      <c r="F70" s="428"/>
      <c r="G70" s="857">
        <v>4</v>
      </c>
      <c r="H70" s="452">
        <f t="shared" si="28"/>
        <v>120</v>
      </c>
      <c r="I70" s="452">
        <f>J70+L70</f>
        <v>60</v>
      </c>
      <c r="J70" s="452">
        <v>45</v>
      </c>
      <c r="K70" s="452">
        <v>0</v>
      </c>
      <c r="L70" s="452">
        <v>15</v>
      </c>
      <c r="M70" s="452">
        <f>H70-I70</f>
        <v>60</v>
      </c>
      <c r="N70" s="439"/>
      <c r="O70" s="191"/>
      <c r="P70" s="192"/>
      <c r="Q70" s="443">
        <v>4</v>
      </c>
      <c r="R70" s="191"/>
      <c r="S70" s="441"/>
      <c r="T70" s="439"/>
      <c r="U70" s="191"/>
      <c r="V70" s="309"/>
      <c r="W70" s="277"/>
      <c r="X70" s="278"/>
      <c r="Y70" s="279"/>
    </row>
    <row r="71" spans="1:25" ht="15.75">
      <c r="A71" s="214" t="s">
        <v>181</v>
      </c>
      <c r="B71" s="426" t="s">
        <v>289</v>
      </c>
      <c r="C71" s="427">
        <v>7</v>
      </c>
      <c r="D71" s="436"/>
      <c r="E71" s="436"/>
      <c r="F71" s="453"/>
      <c r="G71" s="857">
        <v>3</v>
      </c>
      <c r="H71" s="448">
        <f t="shared" si="28"/>
        <v>90</v>
      </c>
      <c r="I71" s="454">
        <f aca="true" t="shared" si="30" ref="I71:I76">J71+L71+K71</f>
        <v>45</v>
      </c>
      <c r="J71" s="455">
        <v>30</v>
      </c>
      <c r="K71" s="437"/>
      <c r="L71" s="437">
        <v>15</v>
      </c>
      <c r="M71" s="451">
        <f t="shared" si="29"/>
        <v>45</v>
      </c>
      <c r="N71" s="439"/>
      <c r="O71" s="191"/>
      <c r="P71" s="441"/>
      <c r="Q71" s="439"/>
      <c r="R71" s="191"/>
      <c r="S71" s="192"/>
      <c r="T71" s="444">
        <f>ROUND(I71/$T$7,0)</f>
        <v>3</v>
      </c>
      <c r="U71" s="191"/>
      <c r="V71" s="309"/>
      <c r="W71" s="277"/>
      <c r="X71" s="278"/>
      <c r="Y71" s="279"/>
    </row>
    <row r="72" spans="1:25" ht="15.75">
      <c r="A72" s="214" t="s">
        <v>182</v>
      </c>
      <c r="B72" s="426" t="s">
        <v>273</v>
      </c>
      <c r="C72" s="427">
        <v>8</v>
      </c>
      <c r="D72" s="436"/>
      <c r="E72" s="436"/>
      <c r="F72" s="453"/>
      <c r="G72" s="857">
        <v>4</v>
      </c>
      <c r="H72" s="448">
        <f t="shared" si="28"/>
        <v>120</v>
      </c>
      <c r="I72" s="454">
        <f>J72+L72+K72</f>
        <v>63</v>
      </c>
      <c r="J72" s="455">
        <v>45</v>
      </c>
      <c r="K72" s="437"/>
      <c r="L72" s="437">
        <v>18</v>
      </c>
      <c r="M72" s="451">
        <f>H72-I72</f>
        <v>57</v>
      </c>
      <c r="N72" s="439"/>
      <c r="O72" s="191"/>
      <c r="P72" s="441"/>
      <c r="Q72" s="439"/>
      <c r="R72" s="191"/>
      <c r="S72" s="441"/>
      <c r="T72" s="439"/>
      <c r="U72" s="191">
        <v>7</v>
      </c>
      <c r="V72" s="309"/>
      <c r="W72" s="277"/>
      <c r="X72" s="278"/>
      <c r="Y72" s="279"/>
    </row>
    <row r="73" spans="1:25" ht="15.75">
      <c r="A73" s="214" t="s">
        <v>183</v>
      </c>
      <c r="B73" s="426" t="s">
        <v>20</v>
      </c>
      <c r="C73" s="293">
        <v>7</v>
      </c>
      <c r="D73" s="295"/>
      <c r="E73" s="295"/>
      <c r="F73" s="304"/>
      <c r="G73" s="852">
        <v>3</v>
      </c>
      <c r="H73" s="456">
        <f t="shared" si="28"/>
        <v>90</v>
      </c>
      <c r="I73" s="457">
        <f t="shared" si="30"/>
        <v>45</v>
      </c>
      <c r="J73" s="317">
        <v>30</v>
      </c>
      <c r="K73" s="319"/>
      <c r="L73" s="319">
        <v>15</v>
      </c>
      <c r="M73" s="458">
        <f t="shared" si="29"/>
        <v>45</v>
      </c>
      <c r="N73" s="277"/>
      <c r="O73" s="278"/>
      <c r="P73" s="309"/>
      <c r="Q73" s="277"/>
      <c r="R73" s="278"/>
      <c r="S73" s="279"/>
      <c r="T73" s="194">
        <f>ROUND(I73/$T$7,0)</f>
        <v>3</v>
      </c>
      <c r="U73" s="278"/>
      <c r="V73" s="309"/>
      <c r="W73" s="277"/>
      <c r="X73" s="278"/>
      <c r="Y73" s="290"/>
    </row>
    <row r="74" spans="1:25" ht="15.75">
      <c r="A74" s="214" t="s">
        <v>184</v>
      </c>
      <c r="B74" s="426" t="s">
        <v>22</v>
      </c>
      <c r="C74" s="293"/>
      <c r="D74" s="295"/>
      <c r="E74" s="295"/>
      <c r="F74" s="304"/>
      <c r="G74" s="852">
        <v>3.5</v>
      </c>
      <c r="H74" s="459">
        <f aca="true" t="shared" si="31" ref="H74:M74">H75+H76</f>
        <v>105</v>
      </c>
      <c r="I74" s="460">
        <f t="shared" si="31"/>
        <v>54</v>
      </c>
      <c r="J74" s="460">
        <f t="shared" si="31"/>
        <v>36</v>
      </c>
      <c r="K74" s="460">
        <f t="shared" si="31"/>
        <v>0</v>
      </c>
      <c r="L74" s="460">
        <f t="shared" si="31"/>
        <v>18</v>
      </c>
      <c r="M74" s="461">
        <f t="shared" si="31"/>
        <v>51</v>
      </c>
      <c r="N74" s="277"/>
      <c r="O74" s="278"/>
      <c r="P74" s="309"/>
      <c r="Q74" s="277"/>
      <c r="R74" s="278"/>
      <c r="S74" s="309"/>
      <c r="T74" s="277"/>
      <c r="U74" s="278"/>
      <c r="V74" s="309"/>
      <c r="W74" s="277"/>
      <c r="X74" s="278"/>
      <c r="Y74" s="279"/>
    </row>
    <row r="75" spans="1:25" ht="15.75">
      <c r="A75" s="291" t="s">
        <v>185</v>
      </c>
      <c r="B75" s="462" t="s">
        <v>22</v>
      </c>
      <c r="C75" s="293"/>
      <c r="D75" s="194"/>
      <c r="E75" s="295"/>
      <c r="F75" s="304"/>
      <c r="G75" s="405">
        <v>1.5</v>
      </c>
      <c r="H75" s="421">
        <f aca="true" t="shared" si="32" ref="H75:H85">G75*30</f>
        <v>45</v>
      </c>
      <c r="I75" s="310">
        <f t="shared" si="30"/>
        <v>27</v>
      </c>
      <c r="J75" s="298">
        <v>18</v>
      </c>
      <c r="K75" s="294"/>
      <c r="L75" s="294">
        <v>9</v>
      </c>
      <c r="M75" s="314">
        <f aca="true" t="shared" si="33" ref="M75:M84">H75-I75</f>
        <v>18</v>
      </c>
      <c r="N75" s="277"/>
      <c r="O75" s="278"/>
      <c r="P75" s="309"/>
      <c r="Q75" s="277"/>
      <c r="R75" s="194">
        <f>ROUND(I75/$R$7,0)</f>
        <v>3</v>
      </c>
      <c r="S75" s="309"/>
      <c r="T75" s="277"/>
      <c r="U75" s="278"/>
      <c r="V75" s="309"/>
      <c r="W75" s="277"/>
      <c r="X75" s="278"/>
      <c r="Y75" s="279"/>
    </row>
    <row r="76" spans="1:25" ht="15.75">
      <c r="A76" s="291" t="s">
        <v>186</v>
      </c>
      <c r="B76" s="462" t="s">
        <v>22</v>
      </c>
      <c r="C76" s="293">
        <v>6</v>
      </c>
      <c r="D76" s="295"/>
      <c r="E76" s="295"/>
      <c r="F76" s="304"/>
      <c r="G76" s="405">
        <v>2</v>
      </c>
      <c r="H76" s="421">
        <f t="shared" si="32"/>
        <v>60</v>
      </c>
      <c r="I76" s="310">
        <f t="shared" si="30"/>
        <v>27</v>
      </c>
      <c r="J76" s="298">
        <v>18</v>
      </c>
      <c r="K76" s="294"/>
      <c r="L76" s="294">
        <v>9</v>
      </c>
      <c r="M76" s="423">
        <f t="shared" si="33"/>
        <v>33</v>
      </c>
      <c r="N76" s="277"/>
      <c r="O76" s="278"/>
      <c r="P76" s="309"/>
      <c r="Q76" s="277"/>
      <c r="R76" s="278"/>
      <c r="S76" s="194">
        <f>ROUND(I76/$S$7,0)</f>
        <v>3</v>
      </c>
      <c r="T76" s="277"/>
      <c r="U76" s="278"/>
      <c r="V76" s="309"/>
      <c r="W76" s="277"/>
      <c r="X76" s="278"/>
      <c r="Y76" s="279"/>
    </row>
    <row r="77" spans="1:25" ht="15.75">
      <c r="A77" s="214" t="s">
        <v>187</v>
      </c>
      <c r="B77" s="426" t="s">
        <v>290</v>
      </c>
      <c r="C77" s="293">
        <v>6</v>
      </c>
      <c r="D77" s="295"/>
      <c r="E77" s="295"/>
      <c r="F77" s="304"/>
      <c r="G77" s="406">
        <v>3</v>
      </c>
      <c r="H77" s="456">
        <f t="shared" si="32"/>
        <v>90</v>
      </c>
      <c r="I77" s="457">
        <v>36</v>
      </c>
      <c r="J77" s="317">
        <v>27</v>
      </c>
      <c r="K77" s="319"/>
      <c r="L77" s="319">
        <v>9</v>
      </c>
      <c r="M77" s="463">
        <f t="shared" si="33"/>
        <v>54</v>
      </c>
      <c r="N77" s="277"/>
      <c r="O77" s="278"/>
      <c r="P77" s="309"/>
      <c r="Q77" s="277"/>
      <c r="R77" s="278"/>
      <c r="S77" s="194">
        <f>ROUND(I77/$S$7,0)</f>
        <v>4</v>
      </c>
      <c r="T77" s="277"/>
      <c r="U77" s="278"/>
      <c r="V77" s="309"/>
      <c r="W77" s="76"/>
      <c r="X77" s="77"/>
      <c r="Y77" s="78"/>
    </row>
    <row r="78" spans="1:25" ht="15.75">
      <c r="A78" s="214" t="s">
        <v>188</v>
      </c>
      <c r="B78" s="464" t="s">
        <v>237</v>
      </c>
      <c r="C78" s="280"/>
      <c r="D78" s="419"/>
      <c r="E78" s="419"/>
      <c r="F78" s="465"/>
      <c r="G78" s="852">
        <v>3.5</v>
      </c>
      <c r="H78" s="456">
        <f t="shared" si="32"/>
        <v>105</v>
      </c>
      <c r="I78" s="466">
        <v>51</v>
      </c>
      <c r="J78" s="466">
        <v>34</v>
      </c>
      <c r="K78" s="466">
        <v>9</v>
      </c>
      <c r="L78" s="466">
        <v>8</v>
      </c>
      <c r="M78" s="463">
        <f>H78-I78</f>
        <v>54</v>
      </c>
      <c r="N78" s="277"/>
      <c r="O78" s="278"/>
      <c r="P78" s="309"/>
      <c r="Q78" s="277"/>
      <c r="R78" s="278"/>
      <c r="S78" s="467"/>
      <c r="T78" s="277"/>
      <c r="U78" s="278"/>
      <c r="V78" s="201"/>
      <c r="W78" s="81"/>
      <c r="X78" s="77"/>
      <c r="Y78" s="78"/>
    </row>
    <row r="79" spans="1:25" ht="15.75">
      <c r="A79" s="291" t="s">
        <v>239</v>
      </c>
      <c r="B79" s="468" t="s">
        <v>236</v>
      </c>
      <c r="C79" s="280">
        <v>9</v>
      </c>
      <c r="D79" s="422"/>
      <c r="E79" s="422"/>
      <c r="F79" s="469"/>
      <c r="G79" s="853">
        <v>2</v>
      </c>
      <c r="H79" s="421">
        <v>60</v>
      </c>
      <c r="I79" s="289">
        <v>27</v>
      </c>
      <c r="J79" s="289">
        <v>18</v>
      </c>
      <c r="K79" s="289">
        <v>9</v>
      </c>
      <c r="L79" s="289">
        <v>0</v>
      </c>
      <c r="M79" s="463">
        <f>H79-I79</f>
        <v>33</v>
      </c>
      <c r="N79" s="277"/>
      <c r="O79" s="278"/>
      <c r="P79" s="309"/>
      <c r="Q79" s="277"/>
      <c r="R79" s="278"/>
      <c r="S79" s="467"/>
      <c r="T79" s="277"/>
      <c r="U79" s="278"/>
      <c r="V79" s="201">
        <v>3</v>
      </c>
      <c r="W79" s="81"/>
      <c r="X79" s="77"/>
      <c r="Y79" s="78"/>
    </row>
    <row r="80" spans="1:25" ht="15.75">
      <c r="A80" s="470" t="s">
        <v>240</v>
      </c>
      <c r="B80" s="471" t="s">
        <v>259</v>
      </c>
      <c r="C80" s="410"/>
      <c r="D80" s="472">
        <v>5</v>
      </c>
      <c r="E80" s="472"/>
      <c r="F80" s="473"/>
      <c r="G80" s="858">
        <v>1.5</v>
      </c>
      <c r="H80" s="421">
        <f>G80*30</f>
        <v>45</v>
      </c>
      <c r="I80" s="410">
        <f>J80+L80+K80</f>
        <v>24</v>
      </c>
      <c r="J80" s="472">
        <v>16</v>
      </c>
      <c r="K80" s="472">
        <v>0</v>
      </c>
      <c r="L80" s="472">
        <v>8</v>
      </c>
      <c r="M80" s="474">
        <f>H80-I80</f>
        <v>21</v>
      </c>
      <c r="N80" s="194"/>
      <c r="O80" s="472"/>
      <c r="P80" s="475"/>
      <c r="Q80" s="194"/>
      <c r="R80" s="472">
        <v>3</v>
      </c>
      <c r="S80" s="475"/>
      <c r="T80" s="410"/>
      <c r="U80" s="472"/>
      <c r="V80" s="475"/>
      <c r="W80" s="410"/>
      <c r="X80" s="472"/>
      <c r="Y80" s="475"/>
    </row>
    <row r="81" spans="1:25" ht="15.75">
      <c r="A81" s="214" t="s">
        <v>189</v>
      </c>
      <c r="B81" s="445" t="s">
        <v>291</v>
      </c>
      <c r="C81" s="210">
        <v>8</v>
      </c>
      <c r="D81" s="476"/>
      <c r="E81" s="476"/>
      <c r="F81" s="362"/>
      <c r="G81" s="852">
        <v>3.5</v>
      </c>
      <c r="H81" s="456">
        <f t="shared" si="32"/>
        <v>105</v>
      </c>
      <c r="I81" s="466">
        <f>J81+L81+K81</f>
        <v>54</v>
      </c>
      <c r="J81" s="221">
        <v>36</v>
      </c>
      <c r="K81" s="221"/>
      <c r="L81" s="221">
        <v>18</v>
      </c>
      <c r="M81" s="463">
        <f t="shared" si="33"/>
        <v>51</v>
      </c>
      <c r="N81" s="277"/>
      <c r="O81" s="278"/>
      <c r="P81" s="309"/>
      <c r="Q81" s="277"/>
      <c r="R81" s="278"/>
      <c r="S81" s="309"/>
      <c r="T81" s="277"/>
      <c r="U81" s="278">
        <v>6</v>
      </c>
      <c r="V81" s="279"/>
      <c r="W81" s="194"/>
      <c r="X81" s="278"/>
      <c r="Y81" s="279"/>
    </row>
    <row r="82" spans="1:25" ht="15.75">
      <c r="A82" s="214" t="s">
        <v>190</v>
      </c>
      <c r="B82" s="445" t="s">
        <v>25</v>
      </c>
      <c r="C82" s="194">
        <v>3</v>
      </c>
      <c r="D82" s="265"/>
      <c r="E82" s="265"/>
      <c r="F82" s="467"/>
      <c r="G82" s="852">
        <v>3</v>
      </c>
      <c r="H82" s="456">
        <f t="shared" si="32"/>
        <v>90</v>
      </c>
      <c r="I82" s="466">
        <v>45</v>
      </c>
      <c r="J82" s="477">
        <v>27</v>
      </c>
      <c r="K82" s="477"/>
      <c r="L82" s="477">
        <v>18</v>
      </c>
      <c r="M82" s="463">
        <f t="shared" si="33"/>
        <v>45</v>
      </c>
      <c r="N82" s="277"/>
      <c r="O82" s="278"/>
      <c r="P82" s="194">
        <f>ROUND(I82/$P$7,0)</f>
        <v>5</v>
      </c>
      <c r="Q82" s="277"/>
      <c r="R82" s="278"/>
      <c r="S82" s="309"/>
      <c r="T82" s="277"/>
      <c r="U82" s="278"/>
      <c r="V82" s="279"/>
      <c r="W82" s="300"/>
      <c r="X82" s="278"/>
      <c r="Y82" s="279"/>
    </row>
    <row r="83" spans="1:25" ht="15.75">
      <c r="A83" s="214" t="s">
        <v>191</v>
      </c>
      <c r="B83" s="426" t="s">
        <v>260</v>
      </c>
      <c r="C83" s="427"/>
      <c r="D83" s="436">
        <v>5</v>
      </c>
      <c r="E83" s="436"/>
      <c r="F83" s="453"/>
      <c r="G83" s="852">
        <v>2</v>
      </c>
      <c r="H83" s="456">
        <f t="shared" si="32"/>
        <v>60</v>
      </c>
      <c r="I83" s="466">
        <v>30</v>
      </c>
      <c r="J83" s="317">
        <v>20</v>
      </c>
      <c r="K83" s="319"/>
      <c r="L83" s="319">
        <v>10</v>
      </c>
      <c r="M83" s="463">
        <f t="shared" si="33"/>
        <v>30</v>
      </c>
      <c r="N83" s="277"/>
      <c r="O83" s="278"/>
      <c r="P83" s="309"/>
      <c r="Q83" s="277"/>
      <c r="R83" s="278">
        <v>3</v>
      </c>
      <c r="S83" s="279"/>
      <c r="T83" s="194"/>
      <c r="U83" s="278"/>
      <c r="V83" s="309"/>
      <c r="W83" s="277"/>
      <c r="X83" s="278"/>
      <c r="Y83" s="279"/>
    </row>
    <row r="84" spans="1:25" ht="15.75">
      <c r="A84" s="214" t="s">
        <v>192</v>
      </c>
      <c r="B84" s="426" t="s">
        <v>109</v>
      </c>
      <c r="C84" s="293">
        <v>7</v>
      </c>
      <c r="D84" s="478"/>
      <c r="E84" s="478"/>
      <c r="F84" s="479"/>
      <c r="G84" s="852">
        <v>4</v>
      </c>
      <c r="H84" s="456">
        <f t="shared" si="32"/>
        <v>120</v>
      </c>
      <c r="I84" s="466">
        <f>J84+L84+K84</f>
        <v>60</v>
      </c>
      <c r="J84" s="317">
        <v>30</v>
      </c>
      <c r="K84" s="480"/>
      <c r="L84" s="319">
        <v>30</v>
      </c>
      <c r="M84" s="463">
        <f t="shared" si="33"/>
        <v>60</v>
      </c>
      <c r="N84" s="277"/>
      <c r="O84" s="278"/>
      <c r="P84" s="309"/>
      <c r="Q84" s="277"/>
      <c r="R84" s="278"/>
      <c r="S84" s="279"/>
      <c r="T84" s="194">
        <f>ROUND(I84/$T$7,0)</f>
        <v>4</v>
      </c>
      <c r="U84" s="278"/>
      <c r="V84" s="309"/>
      <c r="W84" s="277"/>
      <c r="X84" s="278"/>
      <c r="Y84" s="279"/>
    </row>
    <row r="85" spans="1:25" ht="15.75">
      <c r="A85" s="214" t="s">
        <v>193</v>
      </c>
      <c r="B85" s="445" t="s">
        <v>292</v>
      </c>
      <c r="C85" s="194">
        <v>9</v>
      </c>
      <c r="D85" s="265"/>
      <c r="E85" s="265"/>
      <c r="F85" s="467"/>
      <c r="G85" s="859">
        <v>3.5</v>
      </c>
      <c r="H85" s="456">
        <f t="shared" si="32"/>
        <v>105</v>
      </c>
      <c r="I85" s="457">
        <f>J85+L85+K85</f>
        <v>54</v>
      </c>
      <c r="J85" s="317">
        <v>36</v>
      </c>
      <c r="K85" s="480"/>
      <c r="L85" s="319">
        <v>18</v>
      </c>
      <c r="M85" s="463">
        <f>H85-I85</f>
        <v>51</v>
      </c>
      <c r="N85" s="277"/>
      <c r="O85" s="278"/>
      <c r="P85" s="309"/>
      <c r="Q85" s="277"/>
      <c r="R85" s="278"/>
      <c r="S85" s="309"/>
      <c r="T85" s="277"/>
      <c r="U85" s="278"/>
      <c r="V85" s="309">
        <v>6</v>
      </c>
      <c r="W85" s="277"/>
      <c r="X85" s="278"/>
      <c r="Y85" s="279"/>
    </row>
    <row r="86" spans="1:25" ht="15.75">
      <c r="A86" s="214" t="s">
        <v>194</v>
      </c>
      <c r="B86" s="445" t="s">
        <v>26</v>
      </c>
      <c r="C86" s="194"/>
      <c r="D86" s="265"/>
      <c r="E86" s="265"/>
      <c r="F86" s="467"/>
      <c r="G86" s="859">
        <f>G87+G88+G89</f>
        <v>7.5</v>
      </c>
      <c r="H86" s="513">
        <f aca="true" t="shared" si="34" ref="H86:M86">H87+H88+H89</f>
        <v>225</v>
      </c>
      <c r="I86" s="514">
        <f>I87+I88+I89</f>
        <v>129</v>
      </c>
      <c r="J86" s="514">
        <f t="shared" si="34"/>
        <v>63</v>
      </c>
      <c r="K86" s="514">
        <f t="shared" si="34"/>
        <v>0</v>
      </c>
      <c r="L86" s="514">
        <f t="shared" si="34"/>
        <v>66</v>
      </c>
      <c r="M86" s="515">
        <f t="shared" si="34"/>
        <v>96</v>
      </c>
      <c r="N86" s="277"/>
      <c r="O86" s="278"/>
      <c r="P86" s="279"/>
      <c r="Q86" s="81"/>
      <c r="R86" s="77"/>
      <c r="S86" s="84"/>
      <c r="T86" s="76"/>
      <c r="U86" s="77"/>
      <c r="V86" s="84"/>
      <c r="W86" s="76"/>
      <c r="X86" s="77"/>
      <c r="Y86" s="78"/>
    </row>
    <row r="87" spans="1:25" ht="15.75">
      <c r="A87" s="291" t="s">
        <v>195</v>
      </c>
      <c r="B87" s="485" t="s">
        <v>26</v>
      </c>
      <c r="C87" s="194"/>
      <c r="D87" s="265">
        <v>4</v>
      </c>
      <c r="E87" s="265"/>
      <c r="F87" s="467"/>
      <c r="G87" s="860">
        <v>4.5</v>
      </c>
      <c r="H87" s="421">
        <f>G87*30</f>
        <v>135</v>
      </c>
      <c r="I87" s="289">
        <f>J87+L87+K87</f>
        <v>75</v>
      </c>
      <c r="J87" s="487">
        <v>45</v>
      </c>
      <c r="K87" s="487"/>
      <c r="L87" s="487">
        <v>30</v>
      </c>
      <c r="M87" s="314">
        <f aca="true" t="shared" si="35" ref="M87:M93">H87-I87</f>
        <v>60</v>
      </c>
      <c r="N87" s="277"/>
      <c r="O87" s="278"/>
      <c r="P87" s="279"/>
      <c r="Q87" s="72">
        <v>5</v>
      </c>
      <c r="R87" s="77"/>
      <c r="S87" s="84"/>
      <c r="T87" s="76"/>
      <c r="U87" s="77"/>
      <c r="V87" s="84"/>
      <c r="W87" s="76"/>
      <c r="X87" s="77"/>
      <c r="Y87" s="78"/>
    </row>
    <row r="88" spans="1:25" ht="15.75">
      <c r="A88" s="291" t="s">
        <v>196</v>
      </c>
      <c r="B88" s="485" t="s">
        <v>117</v>
      </c>
      <c r="C88" s="194">
        <v>5</v>
      </c>
      <c r="D88" s="265"/>
      <c r="E88" s="265"/>
      <c r="F88" s="467"/>
      <c r="G88" s="860">
        <v>2</v>
      </c>
      <c r="H88" s="421">
        <f>G88*30</f>
        <v>60</v>
      </c>
      <c r="I88" s="289">
        <f>J88+L88+K88</f>
        <v>36</v>
      </c>
      <c r="J88" s="487">
        <v>18</v>
      </c>
      <c r="K88" s="487"/>
      <c r="L88" s="487">
        <v>18</v>
      </c>
      <c r="M88" s="314">
        <f t="shared" si="35"/>
        <v>24</v>
      </c>
      <c r="N88" s="277"/>
      <c r="O88" s="278"/>
      <c r="P88" s="309"/>
      <c r="Q88" s="76"/>
      <c r="R88" s="72">
        <v>4</v>
      </c>
      <c r="S88" s="78"/>
      <c r="T88" s="81"/>
      <c r="U88" s="77"/>
      <c r="V88" s="84"/>
      <c r="W88" s="76"/>
      <c r="X88" s="77"/>
      <c r="Y88" s="78"/>
    </row>
    <row r="89" spans="1:25" ht="15.75">
      <c r="A89" s="291" t="s">
        <v>293</v>
      </c>
      <c r="B89" s="485" t="s">
        <v>294</v>
      </c>
      <c r="C89" s="194"/>
      <c r="D89" s="265"/>
      <c r="E89" s="265">
        <v>6</v>
      </c>
      <c r="F89" s="467"/>
      <c r="G89" s="860">
        <v>1</v>
      </c>
      <c r="H89" s="421">
        <f>G89*30</f>
        <v>30</v>
      </c>
      <c r="I89" s="289">
        <v>18</v>
      </c>
      <c r="J89" s="487"/>
      <c r="K89" s="487"/>
      <c r="L89" s="487">
        <v>18</v>
      </c>
      <c r="M89" s="314">
        <f t="shared" si="35"/>
        <v>12</v>
      </c>
      <c r="N89" s="277"/>
      <c r="O89" s="278"/>
      <c r="P89" s="309"/>
      <c r="Q89" s="76"/>
      <c r="R89" s="77"/>
      <c r="S89" s="78">
        <v>2</v>
      </c>
      <c r="T89" s="75"/>
      <c r="U89" s="77"/>
      <c r="V89" s="84"/>
      <c r="W89" s="76"/>
      <c r="X89" s="77"/>
      <c r="Y89" s="78"/>
    </row>
    <row r="90" spans="1:25" ht="15.75">
      <c r="A90" s="214" t="s">
        <v>197</v>
      </c>
      <c r="B90" s="445" t="s">
        <v>31</v>
      </c>
      <c r="C90" s="194"/>
      <c r="D90" s="265"/>
      <c r="E90" s="265"/>
      <c r="F90" s="467"/>
      <c r="G90" s="859">
        <v>5.5</v>
      </c>
      <c r="H90" s="481">
        <f aca="true" t="shared" si="36" ref="H90:M90">H91+H92</f>
        <v>165</v>
      </c>
      <c r="I90" s="481">
        <f t="shared" si="36"/>
        <v>70</v>
      </c>
      <c r="J90" s="481">
        <f t="shared" si="36"/>
        <v>30</v>
      </c>
      <c r="K90" s="481">
        <f t="shared" si="36"/>
        <v>0</v>
      </c>
      <c r="L90" s="481">
        <f t="shared" si="36"/>
        <v>40</v>
      </c>
      <c r="M90" s="481">
        <f t="shared" si="36"/>
        <v>95</v>
      </c>
      <c r="N90" s="277"/>
      <c r="O90" s="278"/>
      <c r="P90" s="309"/>
      <c r="Q90" s="277"/>
      <c r="R90" s="278"/>
      <c r="S90" s="279"/>
      <c r="T90" s="482"/>
      <c r="U90" s="483"/>
      <c r="V90" s="484"/>
      <c r="W90" s="277"/>
      <c r="X90" s="278"/>
      <c r="Y90" s="279"/>
    </row>
    <row r="91" spans="1:25" ht="15.75">
      <c r="A91" s="291" t="s">
        <v>198</v>
      </c>
      <c r="B91" s="485" t="s">
        <v>31</v>
      </c>
      <c r="C91" s="194">
        <v>7</v>
      </c>
      <c r="D91" s="265"/>
      <c r="E91" s="265"/>
      <c r="F91" s="467"/>
      <c r="G91" s="860">
        <v>4.5</v>
      </c>
      <c r="H91" s="421">
        <f>G91*30</f>
        <v>135</v>
      </c>
      <c r="I91" s="289">
        <f>J91+L91+K91</f>
        <v>60</v>
      </c>
      <c r="J91" s="486">
        <v>30</v>
      </c>
      <c r="K91" s="486"/>
      <c r="L91" s="486">
        <v>30</v>
      </c>
      <c r="M91" s="314">
        <f t="shared" si="35"/>
        <v>75</v>
      </c>
      <c r="N91" s="277"/>
      <c r="O91" s="278"/>
      <c r="P91" s="309"/>
      <c r="Q91" s="277"/>
      <c r="R91" s="278"/>
      <c r="S91" s="279"/>
      <c r="T91" s="482">
        <v>4</v>
      </c>
      <c r="U91" s="265"/>
      <c r="V91" s="484"/>
      <c r="W91" s="277"/>
      <c r="X91" s="278"/>
      <c r="Y91" s="279"/>
    </row>
    <row r="92" spans="1:25" ht="15.75">
      <c r="A92" s="291" t="s">
        <v>199</v>
      </c>
      <c r="B92" s="485" t="s">
        <v>68</v>
      </c>
      <c r="C92" s="194"/>
      <c r="D92" s="265"/>
      <c r="E92" s="265">
        <v>8</v>
      </c>
      <c r="F92" s="467"/>
      <c r="G92" s="860">
        <v>1</v>
      </c>
      <c r="H92" s="421">
        <f>G92*30</f>
        <v>30</v>
      </c>
      <c r="I92" s="289">
        <v>10</v>
      </c>
      <c r="J92" s="486"/>
      <c r="K92" s="486"/>
      <c r="L92" s="487">
        <v>10</v>
      </c>
      <c r="M92" s="314">
        <f>H92-I92</f>
        <v>20</v>
      </c>
      <c r="N92" s="277"/>
      <c r="O92" s="278"/>
      <c r="P92" s="309"/>
      <c r="Q92" s="277"/>
      <c r="R92" s="278"/>
      <c r="S92" s="309"/>
      <c r="T92" s="277"/>
      <c r="U92" s="278">
        <v>1</v>
      </c>
      <c r="V92" s="488"/>
      <c r="W92" s="277"/>
      <c r="X92" s="278"/>
      <c r="Y92" s="279"/>
    </row>
    <row r="93" spans="1:25" ht="16.5" thickBot="1">
      <c r="A93" s="214" t="s">
        <v>200</v>
      </c>
      <c r="B93" s="445" t="s">
        <v>275</v>
      </c>
      <c r="C93" s="489">
        <v>11</v>
      </c>
      <c r="D93" s="490"/>
      <c r="E93" s="490"/>
      <c r="F93" s="491"/>
      <c r="G93" s="518">
        <v>3.5</v>
      </c>
      <c r="H93" s="492">
        <f>G93*30</f>
        <v>105</v>
      </c>
      <c r="I93" s="493">
        <f>J93+L93+K93</f>
        <v>36</v>
      </c>
      <c r="J93" s="494">
        <v>18</v>
      </c>
      <c r="K93" s="494"/>
      <c r="L93" s="494">
        <v>18</v>
      </c>
      <c r="M93" s="495">
        <f t="shared" si="35"/>
        <v>69</v>
      </c>
      <c r="N93" s="496"/>
      <c r="O93" s="497"/>
      <c r="P93" s="498"/>
      <c r="Q93" s="496"/>
      <c r="R93" s="497"/>
      <c r="S93" s="498"/>
      <c r="T93" s="496"/>
      <c r="U93" s="497"/>
      <c r="V93" s="498"/>
      <c r="W93" s="496"/>
      <c r="X93" s="497">
        <v>4</v>
      </c>
      <c r="Y93" s="499"/>
    </row>
    <row r="94" spans="1:25" ht="16.5" customHeight="1" thickBot="1">
      <c r="A94" s="1623" t="s">
        <v>97</v>
      </c>
      <c r="B94" s="1624"/>
      <c r="C94" s="248"/>
      <c r="D94" s="249"/>
      <c r="E94" s="249"/>
      <c r="F94" s="250"/>
      <c r="G94" s="400">
        <f aca="true" t="shared" si="37" ref="G94:M94">G60+G63+G66+G67+G70+G71+G72+G73+G74+G77+G78+G81+G82+G83+G84+G85+G86+G90+G93</f>
        <v>75</v>
      </c>
      <c r="H94" s="251">
        <f t="shared" si="37"/>
        <v>2250</v>
      </c>
      <c r="I94" s="251">
        <f t="shared" si="37"/>
        <v>1139</v>
      </c>
      <c r="J94" s="251">
        <f t="shared" si="37"/>
        <v>657</v>
      </c>
      <c r="K94" s="251">
        <f t="shared" si="37"/>
        <v>9</v>
      </c>
      <c r="L94" s="251">
        <f t="shared" si="37"/>
        <v>473</v>
      </c>
      <c r="M94" s="251">
        <f t="shared" si="37"/>
        <v>1111</v>
      </c>
      <c r="N94" s="251">
        <f aca="true" t="shared" si="38" ref="N94:Y94">SUM(N60:N93)</f>
        <v>0</v>
      </c>
      <c r="O94" s="251">
        <f t="shared" si="38"/>
        <v>0</v>
      </c>
      <c r="P94" s="251">
        <f t="shared" si="38"/>
        <v>5</v>
      </c>
      <c r="Q94" s="251">
        <f t="shared" si="38"/>
        <v>14</v>
      </c>
      <c r="R94" s="251">
        <f t="shared" si="38"/>
        <v>20</v>
      </c>
      <c r="S94" s="251">
        <f t="shared" si="38"/>
        <v>14</v>
      </c>
      <c r="T94" s="251">
        <f t="shared" si="38"/>
        <v>14</v>
      </c>
      <c r="U94" s="251">
        <f t="shared" si="38"/>
        <v>14</v>
      </c>
      <c r="V94" s="251">
        <f t="shared" si="38"/>
        <v>15</v>
      </c>
      <c r="W94" s="251">
        <f t="shared" si="38"/>
        <v>4</v>
      </c>
      <c r="X94" s="251">
        <f t="shared" si="38"/>
        <v>5</v>
      </c>
      <c r="Y94" s="251">
        <f t="shared" si="38"/>
        <v>0</v>
      </c>
    </row>
    <row r="95" spans="1:25" ht="16.5" customHeight="1" thickBot="1">
      <c r="A95" s="869"/>
      <c r="B95" s="870" t="s">
        <v>14</v>
      </c>
      <c r="C95" s="248"/>
      <c r="D95" s="249"/>
      <c r="E95" s="249"/>
      <c r="F95" s="250"/>
      <c r="G95" s="400"/>
      <c r="H95" s="251"/>
      <c r="I95" s="251"/>
      <c r="J95" s="251"/>
      <c r="K95" s="251"/>
      <c r="L95" s="251"/>
      <c r="M95" s="251"/>
      <c r="N95" s="251"/>
      <c r="O95" s="251"/>
      <c r="P95" s="251"/>
      <c r="Q95" s="251"/>
      <c r="R95" s="251"/>
      <c r="S95" s="251"/>
      <c r="T95" s="251">
        <f>G66+G71+G72+G73+G79+G81+G84+G85+G91+G92</f>
        <v>31.5</v>
      </c>
      <c r="U95" s="251"/>
      <c r="V95" s="251"/>
      <c r="W95" s="251"/>
      <c r="X95" s="251"/>
      <c r="Y95" s="251"/>
    </row>
    <row r="96" spans="1:25" ht="16.5" customHeight="1" thickBot="1">
      <c r="A96" s="869"/>
      <c r="B96" s="870" t="s">
        <v>15</v>
      </c>
      <c r="C96" s="248"/>
      <c r="D96" s="249"/>
      <c r="E96" s="249"/>
      <c r="F96" s="250"/>
      <c r="G96" s="400"/>
      <c r="H96" s="251"/>
      <c r="I96" s="251"/>
      <c r="J96" s="251"/>
      <c r="K96" s="251"/>
      <c r="L96" s="251"/>
      <c r="M96" s="251"/>
      <c r="N96" s="251"/>
      <c r="O96" s="251"/>
      <c r="P96" s="251"/>
      <c r="Q96" s="251"/>
      <c r="R96" s="251"/>
      <c r="S96" s="251"/>
      <c r="T96" s="251"/>
      <c r="U96" s="251"/>
      <c r="V96" s="251"/>
      <c r="W96" s="251">
        <f>G61+G62</f>
        <v>4</v>
      </c>
      <c r="X96" s="251"/>
      <c r="Y96" s="251"/>
    </row>
    <row r="97" spans="1:25" ht="16.5" thickBot="1">
      <c r="A97" s="500"/>
      <c r="B97" s="501" t="s">
        <v>100</v>
      </c>
      <c r="C97" s="502"/>
      <c r="D97" s="503"/>
      <c r="E97" s="503"/>
      <c r="F97" s="504"/>
      <c r="G97" s="505">
        <f>G31+G55+G94</f>
        <v>154</v>
      </c>
      <c r="H97" s="505">
        <f aca="true" t="shared" si="39" ref="H97:M97">H21+H55+H94</f>
        <v>4230</v>
      </c>
      <c r="I97" s="505">
        <f t="shared" si="39"/>
        <v>2013</v>
      </c>
      <c r="J97" s="505">
        <f t="shared" si="39"/>
        <v>1043</v>
      </c>
      <c r="K97" s="505">
        <f t="shared" si="39"/>
        <v>87</v>
      </c>
      <c r="L97" s="505">
        <f t="shared" si="39"/>
        <v>883</v>
      </c>
      <c r="M97" s="505">
        <f t="shared" si="39"/>
        <v>2217</v>
      </c>
      <c r="N97" s="505">
        <f aca="true" t="shared" si="40" ref="N97:S97">N21+N32+N55+N94</f>
        <v>23</v>
      </c>
      <c r="O97" s="505">
        <f t="shared" si="40"/>
        <v>22</v>
      </c>
      <c r="P97" s="505">
        <f t="shared" si="40"/>
        <v>21</v>
      </c>
      <c r="Q97" s="505">
        <f t="shared" si="40"/>
        <v>21</v>
      </c>
      <c r="R97" s="505">
        <f t="shared" si="40"/>
        <v>20</v>
      </c>
      <c r="S97" s="505">
        <f t="shared" si="40"/>
        <v>21</v>
      </c>
      <c r="T97" s="505">
        <f aca="true" t="shared" si="41" ref="T97:Y97">T21+T55+T94</f>
        <v>14</v>
      </c>
      <c r="U97" s="505">
        <f t="shared" si="41"/>
        <v>14</v>
      </c>
      <c r="V97" s="505">
        <f t="shared" si="41"/>
        <v>15</v>
      </c>
      <c r="W97" s="505">
        <f t="shared" si="41"/>
        <v>4</v>
      </c>
      <c r="X97" s="505">
        <f t="shared" si="41"/>
        <v>5</v>
      </c>
      <c r="Y97" s="505">
        <f t="shared" si="41"/>
        <v>2</v>
      </c>
    </row>
    <row r="98" spans="1:25" ht="16.5" thickBot="1">
      <c r="A98" s="899"/>
      <c r="B98" s="870" t="s">
        <v>14</v>
      </c>
      <c r="C98" s="900"/>
      <c r="D98" s="900"/>
      <c r="E98" s="900"/>
      <c r="F98" s="900"/>
      <c r="G98" s="901"/>
      <c r="H98" s="901"/>
      <c r="I98" s="901"/>
      <c r="J98" s="901"/>
      <c r="K98" s="901"/>
      <c r="L98" s="901"/>
      <c r="M98" s="901"/>
      <c r="N98" s="901"/>
      <c r="O98" s="901"/>
      <c r="P98" s="901"/>
      <c r="Q98" s="901"/>
      <c r="R98" s="901"/>
      <c r="S98" s="901"/>
      <c r="T98" s="901">
        <f>T95+T56+T34</f>
        <v>31.5</v>
      </c>
      <c r="U98" s="901"/>
      <c r="V98" s="901"/>
      <c r="W98" s="901"/>
      <c r="X98" s="901"/>
      <c r="Y98" s="902"/>
    </row>
    <row r="99" spans="1:25" ht="16.5" thickBot="1">
      <c r="A99" s="899"/>
      <c r="B99" s="870" t="s">
        <v>15</v>
      </c>
      <c r="C99" s="900"/>
      <c r="D99" s="900"/>
      <c r="E99" s="900"/>
      <c r="F99" s="900"/>
      <c r="G99" s="901"/>
      <c r="H99" s="901"/>
      <c r="I99" s="901"/>
      <c r="J99" s="901"/>
      <c r="K99" s="901"/>
      <c r="L99" s="901"/>
      <c r="M99" s="901"/>
      <c r="N99" s="901"/>
      <c r="O99" s="901"/>
      <c r="P99" s="901"/>
      <c r="Q99" s="901"/>
      <c r="R99" s="901"/>
      <c r="S99" s="901"/>
      <c r="T99" s="901"/>
      <c r="U99" s="901"/>
      <c r="V99" s="901"/>
      <c r="W99" s="901">
        <f>W97+W57+W35</f>
        <v>5.5</v>
      </c>
      <c r="X99" s="901"/>
      <c r="Y99" s="902"/>
    </row>
    <row r="100" spans="1:25" ht="16.5" thickBot="1">
      <c r="A100" s="1625" t="s">
        <v>101</v>
      </c>
      <c r="B100" s="1626"/>
      <c r="C100" s="1626"/>
      <c r="D100" s="1626"/>
      <c r="E100" s="1626"/>
      <c r="F100" s="1626"/>
      <c r="G100" s="1626"/>
      <c r="H100" s="1626"/>
      <c r="I100" s="1626"/>
      <c r="J100" s="1626"/>
      <c r="K100" s="1626"/>
      <c r="L100" s="1626"/>
      <c r="M100" s="1626"/>
      <c r="N100" s="1626"/>
      <c r="O100" s="1626"/>
      <c r="P100" s="1626"/>
      <c r="Q100" s="1626"/>
      <c r="R100" s="1626"/>
      <c r="S100" s="1626"/>
      <c r="T100" s="1626"/>
      <c r="U100" s="1626"/>
      <c r="V100" s="1626"/>
      <c r="W100" s="1626"/>
      <c r="X100" s="1626"/>
      <c r="Y100" s="1627"/>
    </row>
    <row r="101" spans="1:25" ht="16.5" customHeight="1" thickBot="1">
      <c r="A101" s="1646" t="s">
        <v>241</v>
      </c>
      <c r="B101" s="1647"/>
      <c r="C101" s="1647"/>
      <c r="D101" s="1647"/>
      <c r="E101" s="1647"/>
      <c r="F101" s="1647"/>
      <c r="G101" s="1647"/>
      <c r="H101" s="1647"/>
      <c r="I101" s="1647"/>
      <c r="J101" s="1647"/>
      <c r="K101" s="1647"/>
      <c r="L101" s="1647"/>
      <c r="M101" s="1647"/>
      <c r="N101" s="1647"/>
      <c r="O101" s="1647"/>
      <c r="P101" s="1647"/>
      <c r="Q101" s="1647"/>
      <c r="R101" s="1647"/>
      <c r="S101" s="1647"/>
      <c r="T101" s="1647"/>
      <c r="U101" s="1647"/>
      <c r="V101" s="1647"/>
      <c r="W101" s="1647"/>
      <c r="X101" s="1647"/>
      <c r="Y101" s="1648"/>
    </row>
    <row r="102" spans="1:25" ht="20.25" thickBot="1">
      <c r="A102" s="705">
        <v>1</v>
      </c>
      <c r="B102" s="706" t="s">
        <v>322</v>
      </c>
      <c r="C102" s="707"/>
      <c r="D102" s="708">
        <v>4</v>
      </c>
      <c r="E102" s="708"/>
      <c r="F102" s="709"/>
      <c r="G102" s="710">
        <v>1</v>
      </c>
      <c r="H102" s="711">
        <f aca="true" t="shared" si="42" ref="H102:H107">G102*30</f>
        <v>30</v>
      </c>
      <c r="I102" s="712">
        <f>J102+K102+L102</f>
        <v>14</v>
      </c>
      <c r="J102" s="713">
        <v>10</v>
      </c>
      <c r="K102" s="713"/>
      <c r="L102" s="714">
        <v>4</v>
      </c>
      <c r="M102" s="265">
        <f aca="true" t="shared" si="43" ref="M102:M107">H102-I102</f>
        <v>16</v>
      </c>
      <c r="N102" s="715"/>
      <c r="O102" s="715"/>
      <c r="P102" s="715"/>
      <c r="Q102" s="716">
        <v>1</v>
      </c>
      <c r="R102" s="716"/>
      <c r="S102" s="716"/>
      <c r="T102" s="716"/>
      <c r="U102" s="716"/>
      <c r="V102" s="716"/>
      <c r="W102" s="715"/>
      <c r="X102" s="715"/>
      <c r="Y102" s="715"/>
    </row>
    <row r="103" spans="1:25" ht="20.25" thickBot="1">
      <c r="A103" s="717">
        <v>2</v>
      </c>
      <c r="B103" s="706" t="s">
        <v>323</v>
      </c>
      <c r="C103" s="707"/>
      <c r="D103" s="708">
        <v>5</v>
      </c>
      <c r="E103" s="708"/>
      <c r="F103" s="709"/>
      <c r="G103" s="710">
        <v>1.5</v>
      </c>
      <c r="H103" s="711">
        <f t="shared" si="42"/>
        <v>45</v>
      </c>
      <c r="I103" s="712">
        <f>J103+K103+L103</f>
        <v>16</v>
      </c>
      <c r="J103" s="713">
        <v>16</v>
      </c>
      <c r="K103" s="713"/>
      <c r="L103" s="714"/>
      <c r="M103" s="265">
        <f t="shared" si="43"/>
        <v>29</v>
      </c>
      <c r="N103" s="715"/>
      <c r="O103" s="715"/>
      <c r="P103" s="715"/>
      <c r="Q103" s="716"/>
      <c r="R103" s="716">
        <v>2</v>
      </c>
      <c r="S103" s="716"/>
      <c r="T103" s="716"/>
      <c r="U103" s="716"/>
      <c r="V103" s="716"/>
      <c r="W103" s="715"/>
      <c r="X103" s="715"/>
      <c r="Y103" s="715"/>
    </row>
    <row r="104" spans="1:25" ht="20.25" thickBot="1">
      <c r="A104" s="717">
        <v>3</v>
      </c>
      <c r="B104" s="706" t="s">
        <v>324</v>
      </c>
      <c r="C104" s="718"/>
      <c r="D104" s="719">
        <v>6.6</v>
      </c>
      <c r="E104" s="719"/>
      <c r="F104" s="720"/>
      <c r="G104" s="721">
        <v>2</v>
      </c>
      <c r="H104" s="711">
        <f t="shared" si="42"/>
        <v>60</v>
      </c>
      <c r="I104" s="712">
        <f>J104+K104+L104</f>
        <v>24</v>
      </c>
      <c r="J104" s="716">
        <v>24</v>
      </c>
      <c r="K104" s="716"/>
      <c r="L104" s="722"/>
      <c r="M104" s="265">
        <f t="shared" si="43"/>
        <v>36</v>
      </c>
      <c r="N104" s="715"/>
      <c r="O104" s="715"/>
      <c r="P104" s="715"/>
      <c r="Q104" s="716"/>
      <c r="R104" s="716"/>
      <c r="S104" s="716">
        <v>3</v>
      </c>
      <c r="T104" s="716"/>
      <c r="U104" s="716"/>
      <c r="V104" s="716"/>
      <c r="W104" s="715"/>
      <c r="X104" s="715"/>
      <c r="Y104" s="715"/>
    </row>
    <row r="105" spans="1:25" ht="20.25" thickBot="1">
      <c r="A105" s="717">
        <v>4</v>
      </c>
      <c r="B105" s="706" t="s">
        <v>244</v>
      </c>
      <c r="C105" s="718"/>
      <c r="D105" s="719">
        <v>7.7</v>
      </c>
      <c r="E105" s="719"/>
      <c r="F105" s="720"/>
      <c r="G105" s="721">
        <v>3</v>
      </c>
      <c r="H105" s="711">
        <f t="shared" si="42"/>
        <v>90</v>
      </c>
      <c r="I105" s="712">
        <f>J105+K105+L105</f>
        <v>40</v>
      </c>
      <c r="J105" s="716">
        <v>28</v>
      </c>
      <c r="K105" s="716"/>
      <c r="L105" s="722">
        <v>12</v>
      </c>
      <c r="M105" s="265">
        <f t="shared" si="43"/>
        <v>50</v>
      </c>
      <c r="N105" s="715"/>
      <c r="O105" s="715"/>
      <c r="P105" s="715"/>
      <c r="Q105" s="716"/>
      <c r="R105" s="716"/>
      <c r="S105" s="716"/>
      <c r="T105" s="716">
        <v>3</v>
      </c>
      <c r="U105" s="716"/>
      <c r="V105" s="716"/>
      <c r="W105" s="715"/>
      <c r="X105" s="715"/>
      <c r="Y105" s="715"/>
    </row>
    <row r="106" spans="1:25" ht="20.25" thickBot="1">
      <c r="A106" s="723">
        <v>5</v>
      </c>
      <c r="B106" s="724" t="s">
        <v>325</v>
      </c>
      <c r="C106" s="725"/>
      <c r="D106" s="726">
        <v>8</v>
      </c>
      <c r="E106" s="726"/>
      <c r="F106" s="727"/>
      <c r="G106" s="728">
        <v>1.5</v>
      </c>
      <c r="H106" s="711">
        <f t="shared" si="42"/>
        <v>45</v>
      </c>
      <c r="I106" s="712">
        <f>J106+K106+L106</f>
        <v>16</v>
      </c>
      <c r="J106" s="729">
        <v>16</v>
      </c>
      <c r="K106" s="729"/>
      <c r="L106" s="730"/>
      <c r="M106" s="265">
        <f t="shared" si="43"/>
        <v>29</v>
      </c>
      <c r="N106" s="715"/>
      <c r="O106" s="715"/>
      <c r="P106" s="715"/>
      <c r="Q106" s="716"/>
      <c r="R106" s="716"/>
      <c r="S106" s="716"/>
      <c r="T106" s="716"/>
      <c r="U106" s="716">
        <v>2</v>
      </c>
      <c r="V106" s="716"/>
      <c r="W106" s="715"/>
      <c r="X106" s="715"/>
      <c r="Y106" s="715"/>
    </row>
    <row r="107" spans="1:25" ht="20.25" thickBot="1">
      <c r="A107" s="723">
        <v>6</v>
      </c>
      <c r="B107" s="724" t="s">
        <v>342</v>
      </c>
      <c r="C107" s="744"/>
      <c r="D107" s="745">
        <v>9</v>
      </c>
      <c r="E107" s="745"/>
      <c r="F107" s="744"/>
      <c r="G107" s="746">
        <v>1.5</v>
      </c>
      <c r="H107" s="747">
        <f t="shared" si="42"/>
        <v>45</v>
      </c>
      <c r="I107" s="748">
        <v>18</v>
      </c>
      <c r="J107" s="749">
        <v>9</v>
      </c>
      <c r="K107" s="749"/>
      <c r="L107" s="749">
        <v>9</v>
      </c>
      <c r="M107" s="265">
        <f t="shared" si="43"/>
        <v>27</v>
      </c>
      <c r="N107" s="750"/>
      <c r="O107" s="750"/>
      <c r="P107" s="750"/>
      <c r="Q107" s="749"/>
      <c r="R107" s="749"/>
      <c r="S107" s="749"/>
      <c r="T107" s="749"/>
      <c r="U107" s="749"/>
      <c r="V107" s="749">
        <v>2</v>
      </c>
      <c r="W107" s="751"/>
      <c r="X107" s="752"/>
      <c r="Y107" s="753"/>
    </row>
    <row r="108" spans="1:25" ht="19.5" thickBot="1">
      <c r="A108" s="1649" t="s">
        <v>242</v>
      </c>
      <c r="B108" s="1650"/>
      <c r="C108" s="1650"/>
      <c r="D108" s="1650"/>
      <c r="E108" s="1650"/>
      <c r="F108" s="1650"/>
      <c r="G108" s="731">
        <f>SUM(G102:G107)</f>
        <v>10.5</v>
      </c>
      <c r="H108" s="731">
        <f aca="true" t="shared" si="44" ref="H108:M108">SUM(H102:H107)</f>
        <v>315</v>
      </c>
      <c r="I108" s="731">
        <f t="shared" si="44"/>
        <v>128</v>
      </c>
      <c r="J108" s="731">
        <f t="shared" si="44"/>
        <v>103</v>
      </c>
      <c r="K108" s="731">
        <f t="shared" si="44"/>
        <v>0</v>
      </c>
      <c r="L108" s="731">
        <f t="shared" si="44"/>
        <v>25</v>
      </c>
      <c r="M108" s="731">
        <f t="shared" si="44"/>
        <v>187</v>
      </c>
      <c r="N108" s="732"/>
      <c r="O108" s="732"/>
      <c r="P108" s="732"/>
      <c r="Q108" s="732">
        <f>SUM(Q102:Q106)</f>
        <v>1</v>
      </c>
      <c r="R108" s="732">
        <f>SUM(R102:R106)</f>
        <v>2</v>
      </c>
      <c r="S108" s="732">
        <f>SUM(S102:S106)</f>
        <v>3</v>
      </c>
      <c r="T108" s="732">
        <f>SUM(T102:T106)</f>
        <v>3</v>
      </c>
      <c r="U108" s="732">
        <f>SUM(U102:U106)</f>
        <v>2</v>
      </c>
      <c r="V108" s="732" t="s">
        <v>257</v>
      </c>
      <c r="W108" s="732"/>
      <c r="X108" s="732"/>
      <c r="Y108" s="732"/>
    </row>
    <row r="109" spans="1:25" ht="19.5" thickBot="1">
      <c r="A109" s="903"/>
      <c r="B109" s="904" t="s">
        <v>14</v>
      </c>
      <c r="C109" s="904"/>
      <c r="D109" s="904"/>
      <c r="E109" s="904"/>
      <c r="F109" s="904"/>
      <c r="G109" s="731"/>
      <c r="H109" s="731"/>
      <c r="I109" s="731"/>
      <c r="J109" s="731"/>
      <c r="K109" s="731"/>
      <c r="L109" s="731"/>
      <c r="M109" s="731"/>
      <c r="N109" s="731"/>
      <c r="O109" s="731"/>
      <c r="P109" s="731"/>
      <c r="Q109" s="731"/>
      <c r="R109" s="731"/>
      <c r="S109" s="731"/>
      <c r="T109" s="905">
        <f>G105+G106+G107</f>
        <v>6</v>
      </c>
      <c r="U109" s="731"/>
      <c r="V109" s="731"/>
      <c r="W109" s="731"/>
      <c r="X109" s="731"/>
      <c r="Y109" s="731"/>
    </row>
    <row r="110" spans="1:25" ht="19.5" thickBot="1">
      <c r="A110" s="903"/>
      <c r="B110" s="904" t="s">
        <v>15</v>
      </c>
      <c r="C110" s="904"/>
      <c r="D110" s="904"/>
      <c r="E110" s="904"/>
      <c r="F110" s="904"/>
      <c r="G110" s="731"/>
      <c r="H110" s="731"/>
      <c r="I110" s="731"/>
      <c r="J110" s="731"/>
      <c r="K110" s="731"/>
      <c r="L110" s="731"/>
      <c r="M110" s="731"/>
      <c r="N110" s="731"/>
      <c r="O110" s="731"/>
      <c r="P110" s="731"/>
      <c r="Q110" s="731"/>
      <c r="R110" s="731"/>
      <c r="S110" s="731"/>
      <c r="T110" s="731"/>
      <c r="U110" s="731"/>
      <c r="V110" s="731"/>
      <c r="W110" s="731"/>
      <c r="X110" s="731"/>
      <c r="Y110" s="731"/>
    </row>
    <row r="111" spans="1:25" ht="20.25" thickBot="1">
      <c r="A111" s="754"/>
      <c r="B111" s="755"/>
      <c r="C111" s="755"/>
      <c r="D111" s="755"/>
      <c r="E111" s="755"/>
      <c r="F111" s="755"/>
      <c r="G111" s="755"/>
      <c r="H111" s="755"/>
      <c r="I111" s="755"/>
      <c r="J111" s="755"/>
      <c r="K111" s="755"/>
      <c r="L111" s="755"/>
      <c r="M111" s="755"/>
      <c r="N111" s="756"/>
      <c r="O111" s="756"/>
      <c r="P111" s="756"/>
      <c r="Q111" s="756"/>
      <c r="R111" s="756"/>
      <c r="S111" s="756"/>
      <c r="T111" s="756"/>
      <c r="U111" s="756"/>
      <c r="V111" s="756"/>
      <c r="W111" s="756"/>
      <c r="X111" s="756"/>
      <c r="Y111" s="757"/>
    </row>
    <row r="112" spans="1:25" s="776" customFormat="1" ht="16.5" thickBot="1">
      <c r="A112" s="758" t="s">
        <v>326</v>
      </c>
      <c r="B112" s="759" t="s">
        <v>28</v>
      </c>
      <c r="C112" s="760"/>
      <c r="D112" s="761">
        <v>4</v>
      </c>
      <c r="E112" s="761"/>
      <c r="F112" s="762"/>
      <c r="G112" s="763">
        <v>1</v>
      </c>
      <c r="H112" s="763">
        <f>G112*30</f>
        <v>30</v>
      </c>
      <c r="I112" s="764">
        <f>J112+K112+L112</f>
        <v>14</v>
      </c>
      <c r="J112" s="765">
        <v>10</v>
      </c>
      <c r="K112" s="765">
        <v>0</v>
      </c>
      <c r="L112" s="765">
        <v>4</v>
      </c>
      <c r="M112" s="766">
        <f>H112-I112</f>
        <v>16</v>
      </c>
      <c r="N112" s="767"/>
      <c r="O112" s="768"/>
      <c r="P112" s="769"/>
      <c r="Q112" s="770">
        <v>1</v>
      </c>
      <c r="R112" s="771"/>
      <c r="S112" s="766"/>
      <c r="T112" s="772"/>
      <c r="U112" s="771"/>
      <c r="V112" s="766"/>
      <c r="W112" s="773"/>
      <c r="X112" s="774"/>
      <c r="Y112" s="775"/>
    </row>
    <row r="113" spans="1:25" s="791" customFormat="1" ht="16.5" thickBot="1">
      <c r="A113" s="777" t="s">
        <v>327</v>
      </c>
      <c r="B113" s="778" t="s">
        <v>328</v>
      </c>
      <c r="C113" s="779"/>
      <c r="D113" s="780">
        <v>8</v>
      </c>
      <c r="E113" s="781"/>
      <c r="F113" s="782"/>
      <c r="G113" s="783">
        <v>1.5</v>
      </c>
      <c r="H113" s="784">
        <v>45</v>
      </c>
      <c r="I113" s="784">
        <v>16</v>
      </c>
      <c r="J113" s="780">
        <v>16</v>
      </c>
      <c r="K113" s="780"/>
      <c r="L113" s="780"/>
      <c r="M113" s="781">
        <v>29</v>
      </c>
      <c r="N113" s="785"/>
      <c r="O113" s="779"/>
      <c r="P113" s="786"/>
      <c r="Q113" s="783"/>
      <c r="R113" s="780"/>
      <c r="S113" s="787"/>
      <c r="T113" s="787"/>
      <c r="U113" s="780">
        <v>2</v>
      </c>
      <c r="V113" s="780"/>
      <c r="W113" s="788"/>
      <c r="X113" s="789"/>
      <c r="Y113" s="790"/>
    </row>
    <row r="114" spans="1:25" s="791" customFormat="1" ht="16.5" thickBot="1">
      <c r="A114" s="777" t="s">
        <v>329</v>
      </c>
      <c r="B114" s="792" t="s">
        <v>34</v>
      </c>
      <c r="C114" s="793"/>
      <c r="D114" s="784">
        <v>5</v>
      </c>
      <c r="E114" s="794"/>
      <c r="F114" s="795"/>
      <c r="G114" s="796">
        <v>1.5</v>
      </c>
      <c r="H114" s="784">
        <v>45</v>
      </c>
      <c r="I114" s="784">
        <v>16</v>
      </c>
      <c r="J114" s="784">
        <v>16</v>
      </c>
      <c r="K114" s="784"/>
      <c r="L114" s="784"/>
      <c r="M114" s="794">
        <v>29</v>
      </c>
      <c r="N114" s="797"/>
      <c r="O114" s="793"/>
      <c r="P114" s="798"/>
      <c r="Q114" s="796"/>
      <c r="R114" s="784">
        <v>2</v>
      </c>
      <c r="S114" s="784"/>
      <c r="T114" s="784"/>
      <c r="U114" s="784"/>
      <c r="V114" s="784"/>
      <c r="W114" s="788"/>
      <c r="X114" s="789"/>
      <c r="Y114" s="790"/>
    </row>
    <row r="115" spans="1:25" s="791" customFormat="1" ht="16.5" thickBot="1">
      <c r="A115" s="777" t="s">
        <v>330</v>
      </c>
      <c r="B115" s="799" t="s">
        <v>29</v>
      </c>
      <c r="C115" s="793"/>
      <c r="D115" s="784"/>
      <c r="E115" s="794"/>
      <c r="F115" s="795"/>
      <c r="G115" s="800">
        <f>SUM(G116:G121)</f>
        <v>8</v>
      </c>
      <c r="H115" s="800">
        <f aca="true" t="shared" si="45" ref="H115:M115">SUM(H116:H121)</f>
        <v>240</v>
      </c>
      <c r="I115" s="800">
        <f t="shared" si="45"/>
        <v>96</v>
      </c>
      <c r="J115" s="800"/>
      <c r="K115" s="800"/>
      <c r="L115" s="800">
        <f t="shared" si="45"/>
        <v>96</v>
      </c>
      <c r="M115" s="800">
        <f t="shared" si="45"/>
        <v>144</v>
      </c>
      <c r="N115" s="793"/>
      <c r="O115" s="793"/>
      <c r="P115" s="798"/>
      <c r="Q115" s="796"/>
      <c r="R115" s="784"/>
      <c r="S115" s="784"/>
      <c r="T115" s="784"/>
      <c r="U115" s="784"/>
      <c r="V115" s="793"/>
      <c r="W115" s="788"/>
      <c r="X115" s="789"/>
      <c r="Y115" s="790"/>
    </row>
    <row r="116" spans="1:25" s="776" customFormat="1" ht="16.5" thickBot="1">
      <c r="A116" s="777" t="s">
        <v>331</v>
      </c>
      <c r="B116" s="801" t="s">
        <v>29</v>
      </c>
      <c r="C116" s="793"/>
      <c r="D116" s="784">
        <v>4</v>
      </c>
      <c r="E116" s="794"/>
      <c r="F116" s="795"/>
      <c r="G116" s="796">
        <v>1</v>
      </c>
      <c r="H116" s="784">
        <v>30</v>
      </c>
      <c r="I116" s="784">
        <v>14</v>
      </c>
      <c r="J116" s="784"/>
      <c r="K116" s="784"/>
      <c r="L116" s="784">
        <v>14</v>
      </c>
      <c r="M116" s="794">
        <v>16</v>
      </c>
      <c r="N116" s="797"/>
      <c r="O116" s="793"/>
      <c r="P116" s="798"/>
      <c r="Q116" s="796">
        <v>1</v>
      </c>
      <c r="R116" s="784"/>
      <c r="S116" s="784"/>
      <c r="T116" s="784"/>
      <c r="U116" s="784"/>
      <c r="V116" s="784"/>
      <c r="W116" s="788"/>
      <c r="X116" s="789"/>
      <c r="Y116" s="790"/>
    </row>
    <row r="117" spans="1:25" s="776" customFormat="1" ht="16.5" thickBot="1">
      <c r="A117" s="777" t="s">
        <v>332</v>
      </c>
      <c r="B117" s="801" t="s">
        <v>29</v>
      </c>
      <c r="C117" s="793"/>
      <c r="D117" s="784"/>
      <c r="E117" s="794"/>
      <c r="F117" s="795"/>
      <c r="G117" s="796">
        <v>1.5</v>
      </c>
      <c r="H117" s="784">
        <v>45</v>
      </c>
      <c r="I117" s="784">
        <v>16</v>
      </c>
      <c r="J117" s="784"/>
      <c r="K117" s="784"/>
      <c r="L117" s="784">
        <v>16</v>
      </c>
      <c r="M117" s="794">
        <v>29</v>
      </c>
      <c r="N117" s="797"/>
      <c r="O117" s="793"/>
      <c r="P117" s="798"/>
      <c r="Q117" s="796"/>
      <c r="R117" s="784">
        <v>2</v>
      </c>
      <c r="S117" s="784"/>
      <c r="T117" s="784"/>
      <c r="U117" s="784"/>
      <c r="V117" s="784"/>
      <c r="W117" s="788"/>
      <c r="X117" s="789"/>
      <c r="Y117" s="790"/>
    </row>
    <row r="118" spans="1:25" s="776" customFormat="1" ht="16.5" thickBot="1">
      <c r="A118" s="777" t="s">
        <v>333</v>
      </c>
      <c r="B118" s="801" t="s">
        <v>29</v>
      </c>
      <c r="C118" s="793"/>
      <c r="D118" s="784">
        <v>6</v>
      </c>
      <c r="E118" s="794"/>
      <c r="F118" s="795"/>
      <c r="G118" s="796">
        <v>1</v>
      </c>
      <c r="H118" s="784">
        <v>30</v>
      </c>
      <c r="I118" s="784">
        <v>12</v>
      </c>
      <c r="J118" s="784"/>
      <c r="K118" s="784"/>
      <c r="L118" s="784">
        <v>12</v>
      </c>
      <c r="M118" s="794">
        <v>18</v>
      </c>
      <c r="N118" s="797"/>
      <c r="O118" s="793"/>
      <c r="P118" s="798"/>
      <c r="Q118" s="796"/>
      <c r="R118" s="784"/>
      <c r="S118" s="784">
        <v>1.5</v>
      </c>
      <c r="T118" s="784"/>
      <c r="U118" s="784"/>
      <c r="V118" s="784"/>
      <c r="W118" s="788"/>
      <c r="X118" s="789"/>
      <c r="Y118" s="790"/>
    </row>
    <row r="119" spans="1:25" s="776" customFormat="1" ht="16.5" thickBot="1">
      <c r="A119" s="777" t="s">
        <v>334</v>
      </c>
      <c r="B119" s="801" t="s">
        <v>29</v>
      </c>
      <c r="C119" s="793"/>
      <c r="D119" s="784">
        <v>7</v>
      </c>
      <c r="E119" s="794"/>
      <c r="F119" s="795"/>
      <c r="G119" s="796">
        <v>1.5</v>
      </c>
      <c r="H119" s="784">
        <v>45</v>
      </c>
      <c r="I119" s="784">
        <v>20</v>
      </c>
      <c r="J119" s="784"/>
      <c r="K119" s="784"/>
      <c r="L119" s="784">
        <v>20</v>
      </c>
      <c r="M119" s="794">
        <v>25</v>
      </c>
      <c r="N119" s="797"/>
      <c r="O119" s="793"/>
      <c r="P119" s="798"/>
      <c r="Q119" s="796"/>
      <c r="R119" s="784"/>
      <c r="S119" s="784"/>
      <c r="T119" s="784">
        <v>1.5</v>
      </c>
      <c r="U119" s="784"/>
      <c r="V119" s="784"/>
      <c r="W119" s="788"/>
      <c r="X119" s="789"/>
      <c r="Y119" s="790"/>
    </row>
    <row r="120" spans="1:25" s="776" customFormat="1" ht="16.5" thickBot="1">
      <c r="A120" s="777" t="s">
        <v>335</v>
      </c>
      <c r="B120" s="801" t="s">
        <v>29</v>
      </c>
      <c r="C120" s="793"/>
      <c r="D120" s="784">
        <v>8</v>
      </c>
      <c r="E120" s="794"/>
      <c r="F120" s="795"/>
      <c r="G120" s="796">
        <v>1.5</v>
      </c>
      <c r="H120" s="784">
        <v>45</v>
      </c>
      <c r="I120" s="784">
        <v>16</v>
      </c>
      <c r="J120" s="784"/>
      <c r="K120" s="784"/>
      <c r="L120" s="784">
        <v>16</v>
      </c>
      <c r="M120" s="794">
        <v>29</v>
      </c>
      <c r="N120" s="797"/>
      <c r="O120" s="793"/>
      <c r="P120" s="798"/>
      <c r="Q120" s="796"/>
      <c r="R120" s="784"/>
      <c r="S120" s="784"/>
      <c r="T120" s="784"/>
      <c r="U120" s="784">
        <v>2</v>
      </c>
      <c r="V120" s="784"/>
      <c r="W120" s="788"/>
      <c r="X120" s="789"/>
      <c r="Y120" s="790"/>
    </row>
    <row r="121" spans="1:25" s="776" customFormat="1" ht="16.5" thickBot="1">
      <c r="A121" s="802" t="s">
        <v>343</v>
      </c>
      <c r="B121" s="803" t="s">
        <v>29</v>
      </c>
      <c r="C121" s="804"/>
      <c r="D121" s="805">
        <v>9</v>
      </c>
      <c r="E121" s="806"/>
      <c r="F121" s="807"/>
      <c r="G121" s="808">
        <v>1.5</v>
      </c>
      <c r="H121" s="805">
        <v>45</v>
      </c>
      <c r="I121" s="805">
        <v>18</v>
      </c>
      <c r="J121" s="805"/>
      <c r="K121" s="805"/>
      <c r="L121" s="805">
        <v>18</v>
      </c>
      <c r="M121" s="806">
        <v>27</v>
      </c>
      <c r="N121" s="809"/>
      <c r="O121" s="804"/>
      <c r="P121" s="810"/>
      <c r="Q121" s="808"/>
      <c r="R121" s="805"/>
      <c r="S121" s="805"/>
      <c r="T121" s="805"/>
      <c r="U121" s="805"/>
      <c r="V121" s="805">
        <v>2</v>
      </c>
      <c r="W121" s="811"/>
      <c r="X121" s="812"/>
      <c r="Y121" s="813"/>
    </row>
    <row r="122" spans="1:25" s="776" customFormat="1" ht="16.5" thickBot="1">
      <c r="A122" s="777" t="s">
        <v>336</v>
      </c>
      <c r="B122" s="861" t="s">
        <v>352</v>
      </c>
      <c r="C122" s="814"/>
      <c r="D122" s="784">
        <v>6</v>
      </c>
      <c r="E122" s="794"/>
      <c r="F122" s="815"/>
      <c r="G122" s="796">
        <v>1</v>
      </c>
      <c r="H122" s="784">
        <v>30</v>
      </c>
      <c r="I122" s="784">
        <v>12</v>
      </c>
      <c r="J122" s="784">
        <v>8</v>
      </c>
      <c r="K122" s="784"/>
      <c r="L122" s="784">
        <v>4</v>
      </c>
      <c r="M122" s="794">
        <v>18</v>
      </c>
      <c r="N122" s="816"/>
      <c r="O122" s="814"/>
      <c r="P122" s="817"/>
      <c r="Q122" s="796"/>
      <c r="R122" s="784"/>
      <c r="S122" s="784">
        <v>1.5</v>
      </c>
      <c r="T122" s="784"/>
      <c r="U122" s="784"/>
      <c r="V122" s="784"/>
      <c r="W122" s="788"/>
      <c r="X122" s="789"/>
      <c r="Y122" s="790"/>
    </row>
    <row r="123" spans="1:25" s="776" customFormat="1" ht="16.5" thickBot="1">
      <c r="A123" s="777" t="s">
        <v>337</v>
      </c>
      <c r="B123" s="818" t="s">
        <v>30</v>
      </c>
      <c r="C123" s="819"/>
      <c r="D123" s="820">
        <v>8</v>
      </c>
      <c r="E123" s="820"/>
      <c r="F123" s="821"/>
      <c r="G123" s="822">
        <v>1.5</v>
      </c>
      <c r="H123" s="823">
        <f>G123*30</f>
        <v>45</v>
      </c>
      <c r="I123" s="770">
        <v>16</v>
      </c>
      <c r="J123" s="824">
        <v>8</v>
      </c>
      <c r="K123" s="824"/>
      <c r="L123" s="824">
        <v>8</v>
      </c>
      <c r="M123" s="825">
        <v>29</v>
      </c>
      <c r="N123" s="819"/>
      <c r="O123" s="820"/>
      <c r="P123" s="821"/>
      <c r="Q123" s="826"/>
      <c r="R123" s="824"/>
      <c r="S123" s="825"/>
      <c r="T123" s="827"/>
      <c r="U123" s="828">
        <v>1.5</v>
      </c>
      <c r="V123" s="784"/>
      <c r="W123" s="788"/>
      <c r="X123" s="789"/>
      <c r="Y123" s="790"/>
    </row>
    <row r="124" spans="1:25" s="776" customFormat="1" ht="16.5" thickBot="1">
      <c r="A124" s="777" t="s">
        <v>338</v>
      </c>
      <c r="B124" s="778" t="s">
        <v>235</v>
      </c>
      <c r="C124" s="814"/>
      <c r="D124" s="784">
        <v>7</v>
      </c>
      <c r="E124" s="794"/>
      <c r="F124" s="829"/>
      <c r="G124" s="796">
        <v>1.5</v>
      </c>
      <c r="H124" s="784">
        <v>45</v>
      </c>
      <c r="I124" s="784">
        <v>20</v>
      </c>
      <c r="J124" s="784">
        <v>14</v>
      </c>
      <c r="K124" s="784"/>
      <c r="L124" s="784">
        <v>6</v>
      </c>
      <c r="M124" s="794">
        <v>25</v>
      </c>
      <c r="N124" s="816"/>
      <c r="O124" s="814"/>
      <c r="P124" s="817"/>
      <c r="Q124" s="796"/>
      <c r="R124" s="784"/>
      <c r="S124" s="784"/>
      <c r="T124" s="784">
        <v>1.5</v>
      </c>
      <c r="U124" s="784"/>
      <c r="V124" s="784"/>
      <c r="W124" s="788"/>
      <c r="X124" s="789"/>
      <c r="Y124" s="790"/>
    </row>
    <row r="125" spans="1:25" s="776" customFormat="1" ht="16.5" thickBot="1">
      <c r="A125" s="777" t="s">
        <v>339</v>
      </c>
      <c r="B125" s="830" t="s">
        <v>1</v>
      </c>
      <c r="C125" s="814"/>
      <c r="D125" s="784">
        <v>7</v>
      </c>
      <c r="E125" s="794"/>
      <c r="F125" s="829"/>
      <c r="G125" s="796">
        <v>1.5</v>
      </c>
      <c r="H125" s="784">
        <v>45</v>
      </c>
      <c r="I125" s="784">
        <v>20</v>
      </c>
      <c r="J125" s="784">
        <v>14</v>
      </c>
      <c r="K125" s="784"/>
      <c r="L125" s="784">
        <v>6</v>
      </c>
      <c r="M125" s="794">
        <v>25</v>
      </c>
      <c r="N125" s="816"/>
      <c r="O125" s="814"/>
      <c r="P125" s="817"/>
      <c r="Q125" s="796"/>
      <c r="R125" s="784"/>
      <c r="S125" s="784"/>
      <c r="T125" s="784">
        <v>1.5</v>
      </c>
      <c r="U125" s="784"/>
      <c r="V125" s="784"/>
      <c r="W125" s="788"/>
      <c r="X125" s="789"/>
      <c r="Y125" s="790"/>
    </row>
    <row r="126" spans="1:25" s="776" customFormat="1" ht="16.5" thickBot="1">
      <c r="A126" s="777" t="s">
        <v>340</v>
      </c>
      <c r="B126" s="830" t="s">
        <v>102</v>
      </c>
      <c r="C126" s="814"/>
      <c r="D126" s="784">
        <v>7</v>
      </c>
      <c r="E126" s="794"/>
      <c r="F126" s="829"/>
      <c r="G126" s="796">
        <v>1.5</v>
      </c>
      <c r="H126" s="784">
        <v>45</v>
      </c>
      <c r="I126" s="784">
        <v>20</v>
      </c>
      <c r="J126" s="784">
        <v>14</v>
      </c>
      <c r="K126" s="784"/>
      <c r="L126" s="784">
        <v>6</v>
      </c>
      <c r="M126" s="794">
        <v>25</v>
      </c>
      <c r="N126" s="816"/>
      <c r="O126" s="814"/>
      <c r="P126" s="817"/>
      <c r="Q126" s="796"/>
      <c r="R126" s="784"/>
      <c r="S126" s="784"/>
      <c r="T126" s="784">
        <v>1.5</v>
      </c>
      <c r="U126" s="793"/>
      <c r="V126" s="793"/>
      <c r="W126" s="788"/>
      <c r="X126" s="789"/>
      <c r="Y126" s="790"/>
    </row>
    <row r="127" spans="1:25" s="776" customFormat="1" ht="16.5" thickBot="1">
      <c r="A127" s="777" t="s">
        <v>341</v>
      </c>
      <c r="B127" s="830" t="s">
        <v>73</v>
      </c>
      <c r="C127" s="814"/>
      <c r="D127" s="784">
        <v>6</v>
      </c>
      <c r="E127" s="794"/>
      <c r="F127" s="831"/>
      <c r="G127" s="796">
        <v>1</v>
      </c>
      <c r="H127" s="784">
        <v>30</v>
      </c>
      <c r="I127" s="784">
        <v>12</v>
      </c>
      <c r="J127" s="784">
        <v>8</v>
      </c>
      <c r="K127" s="784"/>
      <c r="L127" s="784">
        <v>4</v>
      </c>
      <c r="M127" s="794">
        <v>18</v>
      </c>
      <c r="N127" s="816"/>
      <c r="O127" s="814"/>
      <c r="P127" s="817"/>
      <c r="Q127" s="796"/>
      <c r="R127" s="784"/>
      <c r="S127" s="784">
        <v>1.5</v>
      </c>
      <c r="T127" s="784"/>
      <c r="U127" s="784"/>
      <c r="V127" s="784"/>
      <c r="W127" s="788"/>
      <c r="X127" s="789"/>
      <c r="Y127" s="790"/>
    </row>
    <row r="128" spans="1:25" s="776" customFormat="1" ht="15.75">
      <c r="A128" s="832" t="s">
        <v>344</v>
      </c>
      <c r="B128" s="833" t="s">
        <v>345</v>
      </c>
      <c r="C128" s="834"/>
      <c r="D128" s="835">
        <v>9</v>
      </c>
      <c r="E128" s="835"/>
      <c r="F128" s="836"/>
      <c r="G128" s="835">
        <v>1.5</v>
      </c>
      <c r="H128" s="835">
        <v>45</v>
      </c>
      <c r="I128" s="835">
        <v>18</v>
      </c>
      <c r="J128" s="835">
        <v>9</v>
      </c>
      <c r="K128" s="835"/>
      <c r="L128" s="835">
        <v>9</v>
      </c>
      <c r="M128" s="835">
        <v>27</v>
      </c>
      <c r="N128" s="834"/>
      <c r="O128" s="834"/>
      <c r="P128" s="834"/>
      <c r="Q128" s="835"/>
      <c r="R128" s="835"/>
      <c r="S128" s="835"/>
      <c r="T128" s="835"/>
      <c r="U128" s="835"/>
      <c r="V128" s="835">
        <v>2</v>
      </c>
      <c r="W128" s="837"/>
      <c r="X128" s="837"/>
      <c r="Y128" s="837"/>
    </row>
    <row r="129" spans="1:25" s="776" customFormat="1" ht="16.5" thickBot="1">
      <c r="A129" s="832" t="s">
        <v>346</v>
      </c>
      <c r="B129" s="833" t="s">
        <v>347</v>
      </c>
      <c r="C129" s="834"/>
      <c r="D129" s="835">
        <v>9</v>
      </c>
      <c r="E129" s="835"/>
      <c r="F129" s="836"/>
      <c r="G129" s="835">
        <v>1.5</v>
      </c>
      <c r="H129" s="835">
        <v>45</v>
      </c>
      <c r="I129" s="835">
        <v>18</v>
      </c>
      <c r="J129" s="835">
        <v>9</v>
      </c>
      <c r="K129" s="835"/>
      <c r="L129" s="835">
        <v>9</v>
      </c>
      <c r="M129" s="835">
        <v>27</v>
      </c>
      <c r="N129" s="834"/>
      <c r="O129" s="834"/>
      <c r="P129" s="834"/>
      <c r="Q129" s="835"/>
      <c r="R129" s="835"/>
      <c r="S129" s="835"/>
      <c r="T129" s="835"/>
      <c r="U129" s="835"/>
      <c r="V129" s="835">
        <v>2</v>
      </c>
      <c r="W129" s="837"/>
      <c r="X129" s="837"/>
      <c r="Y129" s="837"/>
    </row>
    <row r="130" spans="1:25" s="776" customFormat="1" ht="16.5" thickBot="1">
      <c r="A130" s="832" t="s">
        <v>353</v>
      </c>
      <c r="B130" s="868" t="s">
        <v>354</v>
      </c>
      <c r="C130" s="760"/>
      <c r="D130" s="761">
        <v>4</v>
      </c>
      <c r="E130" s="761"/>
      <c r="F130" s="762"/>
      <c r="G130" s="763">
        <v>1</v>
      </c>
      <c r="H130" s="763">
        <f>G130*30</f>
        <v>30</v>
      </c>
      <c r="I130" s="764">
        <f>J130+K130+L130</f>
        <v>14</v>
      </c>
      <c r="J130" s="765">
        <v>10</v>
      </c>
      <c r="K130" s="765">
        <v>0</v>
      </c>
      <c r="L130" s="765">
        <v>4</v>
      </c>
      <c r="M130" s="766">
        <f>H130-I130</f>
        <v>16</v>
      </c>
      <c r="N130" s="767"/>
      <c r="O130" s="768"/>
      <c r="P130" s="769"/>
      <c r="Q130" s="770">
        <v>1</v>
      </c>
      <c r="R130" s="771"/>
      <c r="S130" s="766"/>
      <c r="T130" s="772"/>
      <c r="U130" s="771"/>
      <c r="V130" s="766"/>
      <c r="W130" s="773"/>
      <c r="X130" s="774"/>
      <c r="Y130" s="775"/>
    </row>
    <row r="131" spans="1:25" ht="16.5" thickBot="1">
      <c r="A131" s="1638" t="s">
        <v>238</v>
      </c>
      <c r="B131" s="1639"/>
      <c r="C131" s="1639"/>
      <c r="D131" s="1639"/>
      <c r="E131" s="1639"/>
      <c r="F131" s="1639"/>
      <c r="G131" s="1639"/>
      <c r="H131" s="1639"/>
      <c r="I131" s="1639"/>
      <c r="J131" s="1639"/>
      <c r="K131" s="1639"/>
      <c r="L131" s="1639"/>
      <c r="M131" s="1639"/>
      <c r="N131" s="1639"/>
      <c r="O131" s="1639"/>
      <c r="P131" s="1639"/>
      <c r="Q131" s="1639"/>
      <c r="R131" s="1639"/>
      <c r="S131" s="1639"/>
      <c r="T131" s="1639"/>
      <c r="U131" s="1639"/>
      <c r="V131" s="1639"/>
      <c r="W131" s="1639"/>
      <c r="X131" s="1639"/>
      <c r="Y131" s="1640"/>
    </row>
    <row r="132" spans="1:25" ht="16.5" thickBot="1">
      <c r="A132" s="587" t="s">
        <v>261</v>
      </c>
      <c r="B132" s="1665" t="s">
        <v>244</v>
      </c>
      <c r="C132" s="1666"/>
      <c r="D132" s="600">
        <v>7.7</v>
      </c>
      <c r="E132" s="585"/>
      <c r="F132" s="672"/>
      <c r="G132" s="864">
        <v>4</v>
      </c>
      <c r="H132" s="673">
        <f>G132*30</f>
        <v>120</v>
      </c>
      <c r="I132" s="674">
        <v>60</v>
      </c>
      <c r="J132" s="675">
        <v>35</v>
      </c>
      <c r="K132" s="675"/>
      <c r="L132" s="675">
        <v>25</v>
      </c>
      <c r="M132" s="676">
        <f>H132-I132</f>
        <v>60</v>
      </c>
      <c r="N132" s="648"/>
      <c r="O132" s="647"/>
      <c r="P132" s="677"/>
      <c r="Q132" s="643"/>
      <c r="R132" s="647"/>
      <c r="S132" s="649"/>
      <c r="T132" s="265">
        <v>6</v>
      </c>
      <c r="U132" s="647"/>
      <c r="V132" s="677"/>
      <c r="W132" s="678"/>
      <c r="X132" s="585"/>
      <c r="Y132" s="586"/>
    </row>
    <row r="133" spans="1:25" ht="16.5" customHeight="1" thickBot="1">
      <c r="A133" s="1623" t="s">
        <v>251</v>
      </c>
      <c r="B133" s="1624"/>
      <c r="C133" s="679"/>
      <c r="D133" s="680"/>
      <c r="E133" s="680"/>
      <c r="F133" s="681"/>
      <c r="G133" s="669">
        <f aca="true" t="shared" si="46" ref="G133:Y133">SUM(G132:G132)</f>
        <v>4</v>
      </c>
      <c r="H133" s="505">
        <f t="shared" si="46"/>
        <v>120</v>
      </c>
      <c r="I133" s="505">
        <f t="shared" si="46"/>
        <v>60</v>
      </c>
      <c r="J133" s="505">
        <f t="shared" si="46"/>
        <v>35</v>
      </c>
      <c r="K133" s="505">
        <f t="shared" si="46"/>
        <v>0</v>
      </c>
      <c r="L133" s="505">
        <f t="shared" si="46"/>
        <v>25</v>
      </c>
      <c r="M133" s="505">
        <f t="shared" si="46"/>
        <v>60</v>
      </c>
      <c r="N133" s="249">
        <f t="shared" si="46"/>
        <v>0</v>
      </c>
      <c r="O133" s="249">
        <f t="shared" si="46"/>
        <v>0</v>
      </c>
      <c r="P133" s="249">
        <f t="shared" si="46"/>
        <v>0</v>
      </c>
      <c r="Q133" s="249">
        <f t="shared" si="46"/>
        <v>0</v>
      </c>
      <c r="R133" s="249">
        <f t="shared" si="46"/>
        <v>0</v>
      </c>
      <c r="S133" s="249">
        <f t="shared" si="46"/>
        <v>0</v>
      </c>
      <c r="T133" s="249">
        <f t="shared" si="46"/>
        <v>6</v>
      </c>
      <c r="U133" s="249">
        <f t="shared" si="46"/>
        <v>0</v>
      </c>
      <c r="V133" s="249">
        <f t="shared" si="46"/>
        <v>0</v>
      </c>
      <c r="W133" s="249">
        <f t="shared" si="46"/>
        <v>0</v>
      </c>
      <c r="X133" s="249">
        <f t="shared" si="46"/>
        <v>0</v>
      </c>
      <c r="Y133" s="249">
        <f t="shared" si="46"/>
        <v>0</v>
      </c>
    </row>
    <row r="134" spans="1:25" ht="16.5" customHeight="1" thickBot="1">
      <c r="A134" s="906"/>
      <c r="B134" s="907" t="s">
        <v>14</v>
      </c>
      <c r="C134" s="871"/>
      <c r="D134" s="871"/>
      <c r="E134" s="871"/>
      <c r="F134" s="871"/>
      <c r="G134" s="908"/>
      <c r="H134" s="909"/>
      <c r="I134" s="910"/>
      <c r="J134" s="911"/>
      <c r="K134" s="911"/>
      <c r="L134" s="911"/>
      <c r="M134" s="912"/>
      <c r="N134" s="913"/>
      <c r="O134" s="914"/>
      <c r="P134" s="914"/>
      <c r="Q134" s="919"/>
      <c r="R134" s="916"/>
      <c r="S134" s="917"/>
      <c r="T134" s="920">
        <f>G133</f>
        <v>4</v>
      </c>
      <c r="U134" s="916"/>
      <c r="V134" s="917"/>
      <c r="W134" s="914"/>
      <c r="X134" s="914"/>
      <c r="Y134" s="918"/>
    </row>
    <row r="135" spans="1:25" ht="16.5" customHeight="1" thickBot="1">
      <c r="A135" s="906"/>
      <c r="B135" s="907" t="s">
        <v>15</v>
      </c>
      <c r="C135" s="871"/>
      <c r="D135" s="871"/>
      <c r="E135" s="871"/>
      <c r="F135" s="871"/>
      <c r="G135" s="908"/>
      <c r="H135" s="909"/>
      <c r="I135" s="910"/>
      <c r="J135" s="911"/>
      <c r="K135" s="911"/>
      <c r="L135" s="911"/>
      <c r="M135" s="912"/>
      <c r="N135" s="913"/>
      <c r="O135" s="914"/>
      <c r="P135" s="914"/>
      <c r="Q135" s="915"/>
      <c r="R135" s="916"/>
      <c r="S135" s="917"/>
      <c r="T135" s="916"/>
      <c r="U135" s="916"/>
      <c r="V135" s="917"/>
      <c r="W135" s="914"/>
      <c r="X135" s="914"/>
      <c r="Y135" s="918"/>
    </row>
    <row r="136" spans="1:25" ht="16.5" thickBot="1">
      <c r="A136" s="521" t="s">
        <v>212</v>
      </c>
      <c r="B136" s="682" t="s">
        <v>65</v>
      </c>
      <c r="C136" s="424"/>
      <c r="D136" s="644" t="s">
        <v>74</v>
      </c>
      <c r="E136" s="644"/>
      <c r="F136" s="473"/>
      <c r="G136" s="865">
        <v>2</v>
      </c>
      <c r="H136" s="673">
        <f aca="true" t="shared" si="47" ref="H136:H141">G136*30</f>
        <v>60</v>
      </c>
      <c r="I136" s="476">
        <v>30</v>
      </c>
      <c r="J136" s="683">
        <v>15</v>
      </c>
      <c r="K136" s="683"/>
      <c r="L136" s="683">
        <v>15</v>
      </c>
      <c r="M136" s="305">
        <f aca="true" t="shared" si="48" ref="M136:M141">H136-I136</f>
        <v>30</v>
      </c>
      <c r="N136" s="684"/>
      <c r="O136" s="683"/>
      <c r="P136" s="683"/>
      <c r="Q136" s="421"/>
      <c r="R136" s="289"/>
      <c r="S136" s="290"/>
      <c r="T136" s="265">
        <v>2</v>
      </c>
      <c r="U136" s="289"/>
      <c r="V136" s="290"/>
      <c r="W136" s="683"/>
      <c r="X136" s="683"/>
      <c r="Y136" s="685"/>
    </row>
    <row r="137" spans="1:25" ht="16.5" thickBot="1">
      <c r="A137" s="418" t="s">
        <v>213</v>
      </c>
      <c r="B137" s="686" t="s">
        <v>315</v>
      </c>
      <c r="C137" s="210"/>
      <c r="D137" s="644" t="s">
        <v>74</v>
      </c>
      <c r="E137" s="644"/>
      <c r="F137" s="540"/>
      <c r="G137" s="865">
        <v>2</v>
      </c>
      <c r="H137" s="673">
        <f t="shared" si="47"/>
        <v>60</v>
      </c>
      <c r="I137" s="476">
        <f>J137+K137+L137</f>
        <v>30</v>
      </c>
      <c r="J137" s="476">
        <v>15</v>
      </c>
      <c r="K137" s="476"/>
      <c r="L137" s="476">
        <v>15</v>
      </c>
      <c r="M137" s="305">
        <f t="shared" si="48"/>
        <v>30</v>
      </c>
      <c r="N137" s="545"/>
      <c r="O137" s="476"/>
      <c r="P137" s="476"/>
      <c r="Q137" s="687"/>
      <c r="R137" s="476"/>
      <c r="S137" s="305"/>
      <c r="T137" s="194">
        <v>2</v>
      </c>
      <c r="U137" s="476"/>
      <c r="V137" s="305"/>
      <c r="W137" s="476"/>
      <c r="X137" s="303"/>
      <c r="Y137" s="547"/>
    </row>
    <row r="138" spans="1:25" ht="16.5" thickBot="1">
      <c r="A138" s="418" t="s">
        <v>214</v>
      </c>
      <c r="B138" s="462" t="s">
        <v>277</v>
      </c>
      <c r="C138" s="210"/>
      <c r="D138" s="289" t="s">
        <v>74</v>
      </c>
      <c r="E138" s="289"/>
      <c r="F138" s="540"/>
      <c r="G138" s="865">
        <v>2</v>
      </c>
      <c r="H138" s="673">
        <f t="shared" si="47"/>
        <v>60</v>
      </c>
      <c r="I138" s="476">
        <v>30</v>
      </c>
      <c r="J138" s="476">
        <v>20</v>
      </c>
      <c r="K138" s="476"/>
      <c r="L138" s="476">
        <v>10</v>
      </c>
      <c r="M138" s="305">
        <f t="shared" si="48"/>
        <v>30</v>
      </c>
      <c r="N138" s="545"/>
      <c r="O138" s="476"/>
      <c r="P138" s="476"/>
      <c r="Q138" s="277"/>
      <c r="R138" s="194"/>
      <c r="S138" s="305"/>
      <c r="T138" s="210">
        <v>2</v>
      </c>
      <c r="U138" s="476"/>
      <c r="V138" s="305"/>
      <c r="W138" s="476"/>
      <c r="X138" s="303"/>
      <c r="Y138" s="547"/>
    </row>
    <row r="139" spans="1:25" ht="16.5" thickBot="1">
      <c r="A139" s="418" t="s">
        <v>215</v>
      </c>
      <c r="B139" s="432" t="s">
        <v>306</v>
      </c>
      <c r="C139" s="210"/>
      <c r="D139" s="289" t="s">
        <v>74</v>
      </c>
      <c r="E139" s="289"/>
      <c r="F139" s="540"/>
      <c r="G139" s="865">
        <v>2</v>
      </c>
      <c r="H139" s="673">
        <f t="shared" si="47"/>
        <v>60</v>
      </c>
      <c r="I139" s="476">
        <v>30</v>
      </c>
      <c r="J139" s="476">
        <v>10</v>
      </c>
      <c r="K139" s="476"/>
      <c r="L139" s="476">
        <v>10</v>
      </c>
      <c r="M139" s="305">
        <f t="shared" si="48"/>
        <v>30</v>
      </c>
      <c r="N139" s="210"/>
      <c r="O139" s="476"/>
      <c r="P139" s="305"/>
      <c r="Q139" s="300"/>
      <c r="R139" s="476"/>
      <c r="S139" s="201"/>
      <c r="T139" s="210">
        <v>2</v>
      </c>
      <c r="U139" s="476"/>
      <c r="V139" s="305"/>
      <c r="W139" s="210"/>
      <c r="X139" s="303"/>
      <c r="Y139" s="547"/>
    </row>
    <row r="140" spans="1:25" ht="16.5" thickBot="1">
      <c r="A140" s="623" t="s">
        <v>216</v>
      </c>
      <c r="B140" s="462" t="s">
        <v>317</v>
      </c>
      <c r="C140" s="688"/>
      <c r="D140" s="620" t="s">
        <v>74</v>
      </c>
      <c r="E140" s="620"/>
      <c r="F140" s="689"/>
      <c r="G140" s="865">
        <v>2</v>
      </c>
      <c r="H140" s="690">
        <f t="shared" si="47"/>
        <v>60</v>
      </c>
      <c r="I140" s="633">
        <v>30</v>
      </c>
      <c r="J140" s="633">
        <v>20</v>
      </c>
      <c r="K140" s="633"/>
      <c r="L140" s="633">
        <v>10</v>
      </c>
      <c r="M140" s="634">
        <f t="shared" si="48"/>
        <v>30</v>
      </c>
      <c r="N140" s="688"/>
      <c r="O140" s="633"/>
      <c r="P140" s="634"/>
      <c r="Q140" s="635"/>
      <c r="R140" s="626"/>
      <c r="S140" s="634"/>
      <c r="T140" s="688">
        <v>2</v>
      </c>
      <c r="U140" s="633"/>
      <c r="V140" s="634"/>
      <c r="W140" s="688"/>
      <c r="X140" s="629"/>
      <c r="Y140" s="627"/>
    </row>
    <row r="141" spans="1:25" ht="16.5" thickBot="1">
      <c r="A141" s="691" t="s">
        <v>217</v>
      </c>
      <c r="B141" s="703" t="s">
        <v>316</v>
      </c>
      <c r="C141" s="643"/>
      <c r="D141" s="487" t="s">
        <v>74</v>
      </c>
      <c r="E141" s="265"/>
      <c r="F141" s="645"/>
      <c r="G141" s="865">
        <v>2</v>
      </c>
      <c r="H141" s="673">
        <f t="shared" si="47"/>
        <v>60</v>
      </c>
      <c r="I141" s="476">
        <v>30</v>
      </c>
      <c r="J141" s="675">
        <v>20</v>
      </c>
      <c r="K141" s="675"/>
      <c r="L141" s="675">
        <v>10</v>
      </c>
      <c r="M141" s="305">
        <f t="shared" si="48"/>
        <v>30</v>
      </c>
      <c r="N141" s="674"/>
      <c r="O141" s="675"/>
      <c r="P141" s="677"/>
      <c r="Q141" s="692"/>
      <c r="R141" s="675"/>
      <c r="S141" s="693"/>
      <c r="T141" s="694">
        <v>2</v>
      </c>
      <c r="U141" s="675"/>
      <c r="V141" s="677"/>
      <c r="W141" s="694"/>
      <c r="X141" s="589"/>
      <c r="Y141" s="590"/>
    </row>
    <row r="142" spans="1:25" ht="16.5" thickBot="1">
      <c r="A142" s="1625" t="s">
        <v>243</v>
      </c>
      <c r="B142" s="1626"/>
      <c r="C142" s="1626"/>
      <c r="D142" s="1626"/>
      <c r="E142" s="1626"/>
      <c r="F142" s="1626"/>
      <c r="G142" s="1626"/>
      <c r="H142" s="1626"/>
      <c r="I142" s="1626"/>
      <c r="J142" s="1626"/>
      <c r="K142" s="1626"/>
      <c r="L142" s="1626"/>
      <c r="M142" s="1626"/>
      <c r="N142" s="1626"/>
      <c r="O142" s="1626"/>
      <c r="P142" s="1626"/>
      <c r="Q142" s="1626"/>
      <c r="R142" s="1626"/>
      <c r="S142" s="1626"/>
      <c r="T142" s="1626"/>
      <c r="U142" s="1626"/>
      <c r="V142" s="1626"/>
      <c r="W142" s="1626"/>
      <c r="X142" s="1626"/>
      <c r="Y142" s="1627"/>
    </row>
    <row r="143" spans="1:25" ht="32.25" thickBot="1">
      <c r="A143" s="521" t="s">
        <v>203</v>
      </c>
      <c r="B143" s="520" t="s">
        <v>297</v>
      </c>
      <c r="C143" s="522"/>
      <c r="D143" s="523">
        <v>11</v>
      </c>
      <c r="E143" s="524"/>
      <c r="F143" s="525"/>
      <c r="G143" s="862">
        <v>3</v>
      </c>
      <c r="H143" s="526">
        <f>G143*30</f>
        <v>90</v>
      </c>
      <c r="I143" s="527">
        <v>36</v>
      </c>
      <c r="J143" s="523">
        <v>18</v>
      </c>
      <c r="K143" s="523"/>
      <c r="L143" s="528">
        <v>18</v>
      </c>
      <c r="M143" s="529">
        <f>H143-I143</f>
        <v>54</v>
      </c>
      <c r="N143" s="530"/>
      <c r="O143" s="531"/>
      <c r="P143" s="532"/>
      <c r="Q143" s="533"/>
      <c r="R143" s="531"/>
      <c r="S143" s="532"/>
      <c r="T143" s="533"/>
      <c r="U143" s="531"/>
      <c r="V143" s="532"/>
      <c r="W143" s="534"/>
      <c r="X143" s="194">
        <f>ROUND(I143/$X$7,0)</f>
        <v>4</v>
      </c>
      <c r="Y143" s="532"/>
    </row>
    <row r="144" spans="1:25" ht="16.5" thickBot="1">
      <c r="A144" s="418" t="s">
        <v>204</v>
      </c>
      <c r="B144" s="535" t="s">
        <v>276</v>
      </c>
      <c r="C144" s="536"/>
      <c r="D144" s="487">
        <v>12</v>
      </c>
      <c r="E144" s="368"/>
      <c r="F144" s="537"/>
      <c r="G144" s="594">
        <v>3</v>
      </c>
      <c r="H144" s="526">
        <f aca="true" t="shared" si="49" ref="H144:H154">G144*30</f>
        <v>90</v>
      </c>
      <c r="I144" s="538">
        <f>J144+L144</f>
        <v>30</v>
      </c>
      <c r="J144" s="487">
        <v>20</v>
      </c>
      <c r="K144" s="487"/>
      <c r="L144" s="539">
        <v>10</v>
      </c>
      <c r="M144" s="540">
        <f aca="true" t="shared" si="50" ref="M144:M154">H144-I144</f>
        <v>60</v>
      </c>
      <c r="N144" s="541"/>
      <c r="O144" s="542"/>
      <c r="P144" s="543"/>
      <c r="Q144" s="544"/>
      <c r="R144" s="542"/>
      <c r="S144" s="543"/>
      <c r="T144" s="544"/>
      <c r="U144" s="542"/>
      <c r="V144" s="543"/>
      <c r="W144" s="544"/>
      <c r="X144" s="542"/>
      <c r="Y144" s="201">
        <f>ROUND(I144/$Y$7,0)</f>
        <v>4</v>
      </c>
    </row>
    <row r="145" spans="1:25" ht="15.75">
      <c r="A145" s="418" t="s">
        <v>205</v>
      </c>
      <c r="B145" s="535" t="s">
        <v>303</v>
      </c>
      <c r="C145" s="536">
        <v>11</v>
      </c>
      <c r="D145" s="487"/>
      <c r="E145" s="487"/>
      <c r="F145" s="537"/>
      <c r="G145" s="594">
        <v>3</v>
      </c>
      <c r="H145" s="526">
        <f t="shared" si="49"/>
        <v>90</v>
      </c>
      <c r="I145" s="538">
        <f>J145+K145+L145</f>
        <v>36</v>
      </c>
      <c r="J145" s="487">
        <v>18</v>
      </c>
      <c r="K145" s="487"/>
      <c r="L145" s="539">
        <v>18</v>
      </c>
      <c r="M145" s="540">
        <f t="shared" si="50"/>
        <v>54</v>
      </c>
      <c r="N145" s="545"/>
      <c r="O145" s="476"/>
      <c r="P145" s="305"/>
      <c r="Q145" s="300"/>
      <c r="R145" s="476"/>
      <c r="S145" s="305"/>
      <c r="T145" s="210"/>
      <c r="U145" s="546"/>
      <c r="V145" s="305"/>
      <c r="W145" s="210"/>
      <c r="X145" s="194">
        <f>ROUND(I145/$X$7,0)</f>
        <v>4</v>
      </c>
      <c r="Y145" s="547"/>
    </row>
    <row r="146" spans="1:25" ht="16.5" thickBot="1">
      <c r="A146" s="291" t="s">
        <v>202</v>
      </c>
      <c r="B146" s="548" t="s">
        <v>298</v>
      </c>
      <c r="C146" s="210"/>
      <c r="D146" s="476">
        <v>7</v>
      </c>
      <c r="E146" s="476"/>
      <c r="F146" s="362"/>
      <c r="G146" s="405">
        <v>3</v>
      </c>
      <c r="H146" s="549">
        <f>G146*30</f>
        <v>90</v>
      </c>
      <c r="I146" s="421">
        <v>30</v>
      </c>
      <c r="J146" s="476">
        <v>15</v>
      </c>
      <c r="K146" s="476"/>
      <c r="L146" s="305">
        <v>15</v>
      </c>
      <c r="M146" s="550">
        <f>H146-I146</f>
        <v>60</v>
      </c>
      <c r="N146" s="277"/>
      <c r="O146" s="278"/>
      <c r="P146" s="551"/>
      <c r="Q146" s="300"/>
      <c r="R146" s="278"/>
      <c r="S146" s="279"/>
      <c r="T146" s="300">
        <v>2</v>
      </c>
      <c r="U146" s="265"/>
      <c r="V146" s="551"/>
      <c r="W146" s="300"/>
      <c r="X146" s="278"/>
      <c r="Y146" s="279"/>
    </row>
    <row r="147" spans="1:25" ht="16.5" thickBot="1">
      <c r="A147" s="418" t="s">
        <v>206</v>
      </c>
      <c r="B147" s="535" t="s">
        <v>280</v>
      </c>
      <c r="C147" s="536"/>
      <c r="D147" s="487">
        <v>12</v>
      </c>
      <c r="E147" s="487"/>
      <c r="F147" s="537"/>
      <c r="G147" s="594">
        <v>3</v>
      </c>
      <c r="H147" s="526">
        <f t="shared" si="49"/>
        <v>90</v>
      </c>
      <c r="I147" s="538">
        <f>J147+L147</f>
        <v>32</v>
      </c>
      <c r="J147" s="487">
        <v>16</v>
      </c>
      <c r="K147" s="487"/>
      <c r="L147" s="539">
        <v>16</v>
      </c>
      <c r="M147" s="540">
        <f>H147-I147</f>
        <v>58</v>
      </c>
      <c r="N147" s="552"/>
      <c r="O147" s="303"/>
      <c r="P147" s="547"/>
      <c r="Q147" s="553"/>
      <c r="R147" s="303"/>
      <c r="S147" s="547"/>
      <c r="T147" s="553"/>
      <c r="U147" s="303"/>
      <c r="V147" s="547"/>
      <c r="W147" s="553"/>
      <c r="X147" s="303"/>
      <c r="Y147" s="201">
        <v>4</v>
      </c>
    </row>
    <row r="148" spans="1:25" ht="16.5" thickBot="1">
      <c r="A148" s="418" t="s">
        <v>207</v>
      </c>
      <c r="B148" s="535" t="s">
        <v>304</v>
      </c>
      <c r="C148" s="536">
        <v>10</v>
      </c>
      <c r="D148" s="487"/>
      <c r="E148" s="487"/>
      <c r="F148" s="537"/>
      <c r="G148" s="594">
        <v>3.5</v>
      </c>
      <c r="H148" s="526">
        <f t="shared" si="49"/>
        <v>105</v>
      </c>
      <c r="I148" s="538">
        <f>J148+K148+L148</f>
        <v>60</v>
      </c>
      <c r="J148" s="487">
        <v>30</v>
      </c>
      <c r="K148" s="487"/>
      <c r="L148" s="539">
        <v>30</v>
      </c>
      <c r="M148" s="540">
        <f t="shared" si="50"/>
        <v>45</v>
      </c>
      <c r="N148" s="545"/>
      <c r="O148" s="476"/>
      <c r="P148" s="305"/>
      <c r="Q148" s="300"/>
      <c r="R148" s="476"/>
      <c r="S148" s="305"/>
      <c r="T148" s="210"/>
      <c r="U148" s="476"/>
      <c r="V148" s="305"/>
      <c r="W148" s="194">
        <f>ROUND(I148/$W$7,0)</f>
        <v>4</v>
      </c>
      <c r="X148" s="303"/>
      <c r="Y148" s="547"/>
    </row>
    <row r="149" spans="1:25" ht="16.5" thickBot="1">
      <c r="A149" s="418" t="s">
        <v>208</v>
      </c>
      <c r="B149" s="535" t="s">
        <v>66</v>
      </c>
      <c r="C149" s="536"/>
      <c r="D149" s="487">
        <v>12</v>
      </c>
      <c r="E149" s="487"/>
      <c r="F149" s="537"/>
      <c r="G149" s="594">
        <v>3</v>
      </c>
      <c r="H149" s="526">
        <f t="shared" si="49"/>
        <v>90</v>
      </c>
      <c r="I149" s="538">
        <f>J149+L149</f>
        <v>30</v>
      </c>
      <c r="J149" s="487">
        <v>20</v>
      </c>
      <c r="K149" s="487"/>
      <c r="L149" s="539">
        <v>10</v>
      </c>
      <c r="M149" s="540">
        <f t="shared" si="50"/>
        <v>60</v>
      </c>
      <c r="N149" s="552"/>
      <c r="O149" s="303"/>
      <c r="P149" s="547"/>
      <c r="Q149" s="553"/>
      <c r="R149" s="303"/>
      <c r="S149" s="547"/>
      <c r="T149" s="553"/>
      <c r="U149" s="303"/>
      <c r="V149" s="547"/>
      <c r="W149" s="553"/>
      <c r="X149" s="303"/>
      <c r="Y149" s="201">
        <f>ROUND(I149/$Y$7,0)</f>
        <v>4</v>
      </c>
    </row>
    <row r="150" spans="1:25" ht="16.5" thickBot="1">
      <c r="A150" s="554" t="s">
        <v>209</v>
      </c>
      <c r="B150" s="555" t="s">
        <v>110</v>
      </c>
      <c r="C150" s="536"/>
      <c r="D150" s="487">
        <v>9</v>
      </c>
      <c r="E150" s="487"/>
      <c r="F150" s="537"/>
      <c r="G150" s="594">
        <v>3</v>
      </c>
      <c r="H150" s="526">
        <f t="shared" si="49"/>
        <v>90</v>
      </c>
      <c r="I150" s="538">
        <f>J150+K150+L150</f>
        <v>36</v>
      </c>
      <c r="J150" s="487">
        <v>18</v>
      </c>
      <c r="K150" s="487"/>
      <c r="L150" s="539">
        <v>18</v>
      </c>
      <c r="M150" s="540">
        <f t="shared" si="50"/>
        <v>54</v>
      </c>
      <c r="N150" s="556"/>
      <c r="O150" s="557"/>
      <c r="P150" s="558"/>
      <c r="Q150" s="559"/>
      <c r="R150" s="557"/>
      <c r="S150" s="558"/>
      <c r="T150" s="559"/>
      <c r="U150" s="557"/>
      <c r="V150" s="558">
        <v>4</v>
      </c>
      <c r="W150" s="194"/>
      <c r="X150" s="557"/>
      <c r="Y150" s="558"/>
    </row>
    <row r="151" spans="1:25" ht="16.5" thickBot="1">
      <c r="A151" s="418" t="s">
        <v>210</v>
      </c>
      <c r="B151" s="485" t="s">
        <v>305</v>
      </c>
      <c r="C151" s="482"/>
      <c r="D151" s="289">
        <v>11</v>
      </c>
      <c r="E151" s="289"/>
      <c r="F151" s="560"/>
      <c r="G151" s="595">
        <v>3</v>
      </c>
      <c r="H151" s="526">
        <f t="shared" si="49"/>
        <v>90</v>
      </c>
      <c r="I151" s="194">
        <v>30</v>
      </c>
      <c r="J151" s="265">
        <v>20</v>
      </c>
      <c r="K151" s="265"/>
      <c r="L151" s="265">
        <v>10</v>
      </c>
      <c r="M151" s="547">
        <f t="shared" si="50"/>
        <v>60</v>
      </c>
      <c r="N151" s="552"/>
      <c r="O151" s="303"/>
      <c r="P151" s="547"/>
      <c r="Q151" s="553"/>
      <c r="R151" s="303"/>
      <c r="S151" s="547"/>
      <c r="T151" s="194"/>
      <c r="U151" s="265"/>
      <c r="V151" s="201"/>
      <c r="W151" s="194"/>
      <c r="X151" s="194">
        <f>ROUND(I151/$X$7,0)</f>
        <v>3</v>
      </c>
      <c r="Y151" s="201"/>
    </row>
    <row r="152" spans="1:25" ht="16.5" thickBot="1">
      <c r="A152" s="418" t="s">
        <v>211</v>
      </c>
      <c r="B152" s="535" t="s">
        <v>299</v>
      </c>
      <c r="C152" s="482"/>
      <c r="D152" s="289"/>
      <c r="E152" s="289"/>
      <c r="F152" s="488"/>
      <c r="G152" s="596">
        <f>G153+G154</f>
        <v>4</v>
      </c>
      <c r="H152" s="526">
        <f t="shared" si="49"/>
        <v>120</v>
      </c>
      <c r="I152" s="194">
        <f>I153+I154</f>
        <v>70</v>
      </c>
      <c r="J152" s="194">
        <f>J153+J154</f>
        <v>30</v>
      </c>
      <c r="K152" s="194">
        <f>K153+K154</f>
        <v>0</v>
      </c>
      <c r="L152" s="194">
        <f>L153+L154</f>
        <v>40</v>
      </c>
      <c r="M152" s="194">
        <f>M153+M154</f>
        <v>50</v>
      </c>
      <c r="N152" s="556"/>
      <c r="O152" s="557"/>
      <c r="P152" s="558"/>
      <c r="Q152" s="559"/>
      <c r="R152" s="557"/>
      <c r="S152" s="558"/>
      <c r="T152" s="489"/>
      <c r="U152" s="490"/>
      <c r="V152" s="561"/>
      <c r="W152" s="194"/>
      <c r="X152" s="489"/>
      <c r="Y152" s="561"/>
    </row>
    <row r="153" spans="1:25" ht="16.5" thickBot="1">
      <c r="A153" s="291" t="s">
        <v>300</v>
      </c>
      <c r="B153" s="535" t="s">
        <v>299</v>
      </c>
      <c r="C153" s="536">
        <v>10</v>
      </c>
      <c r="D153" s="487"/>
      <c r="E153" s="487"/>
      <c r="F153" s="537"/>
      <c r="G153" s="594">
        <v>3</v>
      </c>
      <c r="H153" s="526">
        <f t="shared" si="49"/>
        <v>90</v>
      </c>
      <c r="I153" s="538">
        <f>J153+K153+L153</f>
        <v>60</v>
      </c>
      <c r="J153" s="487">
        <v>30</v>
      </c>
      <c r="K153" s="487"/>
      <c r="L153" s="539">
        <v>30</v>
      </c>
      <c r="M153" s="540">
        <f t="shared" si="50"/>
        <v>30</v>
      </c>
      <c r="N153" s="556"/>
      <c r="O153" s="557"/>
      <c r="P153" s="558"/>
      <c r="Q153" s="559"/>
      <c r="R153" s="557"/>
      <c r="S153" s="558"/>
      <c r="T153" s="559"/>
      <c r="U153" s="557"/>
      <c r="V153" s="558"/>
      <c r="W153" s="194">
        <f>ROUND(I153/$W$7,0)</f>
        <v>4</v>
      </c>
      <c r="X153" s="557"/>
      <c r="Y153" s="558"/>
    </row>
    <row r="154" spans="1:25" ht="15.75">
      <c r="A154" s="562" t="s">
        <v>301</v>
      </c>
      <c r="B154" s="563" t="s">
        <v>302</v>
      </c>
      <c r="C154" s="564"/>
      <c r="D154" s="565"/>
      <c r="E154" s="565">
        <v>11</v>
      </c>
      <c r="F154" s="566"/>
      <c r="G154" s="597">
        <v>1</v>
      </c>
      <c r="H154" s="567">
        <f t="shared" si="49"/>
        <v>30</v>
      </c>
      <c r="I154" s="568">
        <f>L154</f>
        <v>10</v>
      </c>
      <c r="J154" s="565"/>
      <c r="K154" s="565"/>
      <c r="L154" s="569">
        <v>10</v>
      </c>
      <c r="M154" s="540">
        <f t="shared" si="50"/>
        <v>20</v>
      </c>
      <c r="N154" s="556"/>
      <c r="O154" s="557"/>
      <c r="P154" s="558"/>
      <c r="Q154" s="559"/>
      <c r="R154" s="557"/>
      <c r="S154" s="558"/>
      <c r="T154" s="559"/>
      <c r="U154" s="557"/>
      <c r="V154" s="558"/>
      <c r="W154" s="489"/>
      <c r="X154" s="557">
        <v>1</v>
      </c>
      <c r="Y154" s="558"/>
    </row>
    <row r="155" spans="1:25" s="110" customFormat="1" ht="15.75">
      <c r="A155" s="570"/>
      <c r="B155" s="571"/>
      <c r="C155" s="487"/>
      <c r="D155" s="487"/>
      <c r="E155" s="487"/>
      <c r="F155" s="572"/>
      <c r="G155" s="598"/>
      <c r="H155" s="538"/>
      <c r="I155" s="487"/>
      <c r="J155" s="487"/>
      <c r="K155" s="487"/>
      <c r="L155" s="487"/>
      <c r="M155" s="303"/>
      <c r="N155" s="303"/>
      <c r="O155" s="303"/>
      <c r="P155" s="303"/>
      <c r="Q155" s="303"/>
      <c r="R155" s="303"/>
      <c r="S155" s="303"/>
      <c r="T155" s="303"/>
      <c r="U155" s="303"/>
      <c r="V155" s="303"/>
      <c r="W155" s="265"/>
      <c r="X155" s="303"/>
      <c r="Y155" s="303"/>
    </row>
    <row r="156" spans="1:25" ht="16.5" thickBot="1">
      <c r="A156" s="573">
        <v>1</v>
      </c>
      <c r="B156" s="1628" t="s">
        <v>245</v>
      </c>
      <c r="C156" s="1629"/>
      <c r="D156" s="574">
        <v>8.8</v>
      </c>
      <c r="E156" s="574"/>
      <c r="F156" s="575"/>
      <c r="G156" s="598">
        <v>6</v>
      </c>
      <c r="H156" s="576">
        <f>G156*30</f>
        <v>180</v>
      </c>
      <c r="I156" s="577">
        <f>I162*2</f>
        <v>72</v>
      </c>
      <c r="J156" s="472">
        <f>J162*2</f>
        <v>36</v>
      </c>
      <c r="K156" s="472"/>
      <c r="L156" s="472">
        <f>L162*2</f>
        <v>36</v>
      </c>
      <c r="M156" s="578">
        <f>H156-I156</f>
        <v>108</v>
      </c>
      <c r="N156" s="579"/>
      <c r="O156" s="574"/>
      <c r="P156" s="580"/>
      <c r="Q156" s="579"/>
      <c r="R156" s="574"/>
      <c r="S156" s="580"/>
      <c r="T156" s="579"/>
      <c r="U156" s="581">
        <v>8</v>
      </c>
      <c r="V156" s="580"/>
      <c r="W156" s="579"/>
      <c r="X156" s="574"/>
      <c r="Y156" s="580"/>
    </row>
    <row r="157" spans="1:25" ht="16.5" thickBot="1">
      <c r="A157" s="582">
        <v>2</v>
      </c>
      <c r="B157" s="1630" t="s">
        <v>247</v>
      </c>
      <c r="C157" s="1631"/>
      <c r="D157" s="466">
        <v>9</v>
      </c>
      <c r="E157" s="419"/>
      <c r="F157" s="420"/>
      <c r="G157" s="598">
        <v>3</v>
      </c>
      <c r="H157" s="583">
        <f>G157*30</f>
        <v>90</v>
      </c>
      <c r="I157" s="552">
        <v>30</v>
      </c>
      <c r="J157" s="303">
        <v>20</v>
      </c>
      <c r="K157" s="303"/>
      <c r="L157" s="303">
        <v>10</v>
      </c>
      <c r="M157" s="547">
        <f>H157-I157</f>
        <v>60</v>
      </c>
      <c r="N157" s="429"/>
      <c r="O157" s="419"/>
      <c r="P157" s="425"/>
      <c r="Q157" s="429"/>
      <c r="R157" s="419"/>
      <c r="S157" s="547"/>
      <c r="T157" s="552"/>
      <c r="U157" s="303"/>
      <c r="V157" s="194">
        <v>3</v>
      </c>
      <c r="W157" s="552"/>
      <c r="X157" s="303"/>
      <c r="Y157" s="547"/>
    </row>
    <row r="158" spans="1:25" ht="16.5" thickBot="1">
      <c r="A158" s="582">
        <v>3</v>
      </c>
      <c r="B158" s="1630" t="s">
        <v>246</v>
      </c>
      <c r="C158" s="1631"/>
      <c r="D158" s="466" t="s">
        <v>268</v>
      </c>
      <c r="E158" s="419"/>
      <c r="F158" s="420"/>
      <c r="G158" s="598">
        <v>6</v>
      </c>
      <c r="H158" s="583">
        <f>G158*30</f>
        <v>180</v>
      </c>
      <c r="I158" s="552">
        <f>J158+L158</f>
        <v>90</v>
      </c>
      <c r="J158" s="303">
        <v>60</v>
      </c>
      <c r="K158" s="303"/>
      <c r="L158" s="303">
        <v>30</v>
      </c>
      <c r="M158" s="547">
        <f>H158-I158</f>
        <v>90</v>
      </c>
      <c r="N158" s="429"/>
      <c r="O158" s="419"/>
      <c r="P158" s="425"/>
      <c r="Q158" s="429"/>
      <c r="R158" s="419"/>
      <c r="S158" s="547"/>
      <c r="T158" s="552"/>
      <c r="U158" s="303"/>
      <c r="V158" s="547"/>
      <c r="W158" s="194">
        <f>ROUND(I158/$W$7,0)</f>
        <v>6</v>
      </c>
      <c r="X158" s="303"/>
      <c r="Y158" s="547"/>
    </row>
    <row r="159" spans="1:25" ht="16.5" thickBot="1">
      <c r="A159" s="582">
        <v>4</v>
      </c>
      <c r="B159" s="1630" t="s">
        <v>248</v>
      </c>
      <c r="C159" s="1631"/>
      <c r="D159" s="466">
        <v>11</v>
      </c>
      <c r="E159" s="419"/>
      <c r="F159" s="420"/>
      <c r="G159" s="598">
        <v>3</v>
      </c>
      <c r="H159" s="583">
        <f>G159*30</f>
        <v>90</v>
      </c>
      <c r="I159" s="552">
        <v>30</v>
      </c>
      <c r="J159" s="303">
        <v>20</v>
      </c>
      <c r="K159" s="303"/>
      <c r="L159" s="303">
        <v>10</v>
      </c>
      <c r="M159" s="547">
        <f>H159-I159</f>
        <v>60</v>
      </c>
      <c r="N159" s="584"/>
      <c r="O159" s="585"/>
      <c r="P159" s="586"/>
      <c r="Q159" s="584"/>
      <c r="R159" s="585"/>
      <c r="S159" s="558"/>
      <c r="T159" s="556"/>
      <c r="U159" s="557"/>
      <c r="V159" s="558"/>
      <c r="W159" s="556"/>
      <c r="X159" s="194">
        <v>3</v>
      </c>
      <c r="Y159" s="558"/>
    </row>
    <row r="160" spans="1:25" ht="16.5" thickBot="1">
      <c r="A160" s="599">
        <v>5</v>
      </c>
      <c r="B160" s="1632" t="s">
        <v>249</v>
      </c>
      <c r="C160" s="1633"/>
      <c r="D160" s="600">
        <v>12</v>
      </c>
      <c r="E160" s="585"/>
      <c r="F160" s="601"/>
      <c r="G160" s="602">
        <v>3</v>
      </c>
      <c r="H160" s="603">
        <f>G160*30</f>
        <v>90</v>
      </c>
      <c r="I160" s="556">
        <v>32</v>
      </c>
      <c r="J160" s="557">
        <v>16</v>
      </c>
      <c r="K160" s="557"/>
      <c r="L160" s="557">
        <v>16</v>
      </c>
      <c r="M160" s="558">
        <f>H160-I160</f>
        <v>58</v>
      </c>
      <c r="N160" s="584"/>
      <c r="O160" s="585"/>
      <c r="P160" s="586"/>
      <c r="Q160" s="584"/>
      <c r="R160" s="585"/>
      <c r="S160" s="586"/>
      <c r="T160" s="584"/>
      <c r="U160" s="585"/>
      <c r="V160" s="586"/>
      <c r="W160" s="584"/>
      <c r="X160" s="585"/>
      <c r="Y160" s="561">
        <f>ROUND(I160/$Y$7,0)</f>
        <v>5</v>
      </c>
    </row>
    <row r="161" spans="1:25" ht="16.5" customHeight="1" thickBot="1">
      <c r="A161" s="1634" t="s">
        <v>250</v>
      </c>
      <c r="B161" s="1635"/>
      <c r="C161" s="591"/>
      <c r="D161" s="604"/>
      <c r="E161" s="592"/>
      <c r="F161" s="605"/>
      <c r="G161" s="606">
        <f>SUM(G156:G160)</f>
        <v>21</v>
      </c>
      <c r="H161" s="607">
        <f aca="true" t="shared" si="51" ref="H161:M161">SUM(H156:H160)</f>
        <v>630</v>
      </c>
      <c r="I161" s="607">
        <f t="shared" si="51"/>
        <v>254</v>
      </c>
      <c r="J161" s="607">
        <f t="shared" si="51"/>
        <v>152</v>
      </c>
      <c r="K161" s="607">
        <f t="shared" si="51"/>
        <v>0</v>
      </c>
      <c r="L161" s="607">
        <f t="shared" si="51"/>
        <v>102</v>
      </c>
      <c r="M161" s="607">
        <f t="shared" si="51"/>
        <v>376</v>
      </c>
      <c r="N161" s="593">
        <f aca="true" t="shared" si="52" ref="N161:Y161">SUM(N156:N160)</f>
        <v>0</v>
      </c>
      <c r="O161" s="593">
        <f t="shared" si="52"/>
        <v>0</v>
      </c>
      <c r="P161" s="593">
        <f t="shared" si="52"/>
        <v>0</v>
      </c>
      <c r="Q161" s="593">
        <f t="shared" si="52"/>
        <v>0</v>
      </c>
      <c r="R161" s="593">
        <f t="shared" si="52"/>
        <v>0</v>
      </c>
      <c r="S161" s="593">
        <f t="shared" si="52"/>
        <v>0</v>
      </c>
      <c r="T161" s="593">
        <f t="shared" si="52"/>
        <v>0</v>
      </c>
      <c r="U161" s="593">
        <f t="shared" si="52"/>
        <v>8</v>
      </c>
      <c r="V161" s="593">
        <f t="shared" si="52"/>
        <v>3</v>
      </c>
      <c r="W161" s="593">
        <f>SUM(W156:W160)</f>
        <v>6</v>
      </c>
      <c r="X161" s="593">
        <f t="shared" si="52"/>
        <v>3</v>
      </c>
      <c r="Y161" s="593">
        <f t="shared" si="52"/>
        <v>5</v>
      </c>
    </row>
    <row r="162" spans="1:25" ht="16.5" thickBot="1">
      <c r="A162" s="608" t="s">
        <v>218</v>
      </c>
      <c r="B162" s="609" t="s">
        <v>307</v>
      </c>
      <c r="C162" s="610"/>
      <c r="D162" s="611" t="s">
        <v>112</v>
      </c>
      <c r="E162" s="611"/>
      <c r="F162" s="612"/>
      <c r="G162" s="662">
        <v>3</v>
      </c>
      <c r="H162" s="613">
        <f aca="true" t="shared" si="53" ref="H162:H176">G162*30</f>
        <v>90</v>
      </c>
      <c r="I162" s="614">
        <f>J162+L162</f>
        <v>36</v>
      </c>
      <c r="J162" s="615">
        <v>18</v>
      </c>
      <c r="K162" s="615"/>
      <c r="L162" s="615">
        <v>18</v>
      </c>
      <c r="M162" s="616">
        <f>H162-I162</f>
        <v>54</v>
      </c>
      <c r="N162" s="617"/>
      <c r="O162" s="618"/>
      <c r="P162" s="616"/>
      <c r="Q162" s="619"/>
      <c r="R162" s="618"/>
      <c r="S162" s="616"/>
      <c r="T162" s="614"/>
      <c r="U162" s="620">
        <f>ROUND(I162/$U$7,0)</f>
        <v>4</v>
      </c>
      <c r="V162" s="621"/>
      <c r="W162" s="614"/>
      <c r="X162" s="615"/>
      <c r="Y162" s="621"/>
    </row>
    <row r="163" spans="1:25" ht="16.5" thickBot="1">
      <c r="A163" s="418" t="s">
        <v>219</v>
      </c>
      <c r="B163" s="485" t="s">
        <v>278</v>
      </c>
      <c r="C163" s="482"/>
      <c r="D163" s="289" t="s">
        <v>113</v>
      </c>
      <c r="E163" s="289"/>
      <c r="F163" s="488"/>
      <c r="G163" s="598">
        <v>3</v>
      </c>
      <c r="H163" s="583">
        <f t="shared" si="53"/>
        <v>90</v>
      </c>
      <c r="I163" s="622">
        <f>J163+L163</f>
        <v>30</v>
      </c>
      <c r="J163" s="265">
        <v>20</v>
      </c>
      <c r="K163" s="265"/>
      <c r="L163" s="265">
        <v>10</v>
      </c>
      <c r="M163" s="547">
        <f aca="true" t="shared" si="54" ref="M163:M176">H163-I163</f>
        <v>60</v>
      </c>
      <c r="N163" s="545"/>
      <c r="O163" s="476"/>
      <c r="P163" s="305"/>
      <c r="Q163" s="300"/>
      <c r="R163" s="476"/>
      <c r="S163" s="305"/>
      <c r="T163" s="194"/>
      <c r="U163" s="265"/>
      <c r="V163" s="201"/>
      <c r="W163" s="194"/>
      <c r="X163" s="194">
        <f>ROUND(I163/$X$7,0)</f>
        <v>3</v>
      </c>
      <c r="Y163" s="201"/>
    </row>
    <row r="164" spans="1:25" ht="32.25" thickBot="1">
      <c r="A164" s="418" t="s">
        <v>220</v>
      </c>
      <c r="B164" s="94" t="s">
        <v>279</v>
      </c>
      <c r="C164" s="482"/>
      <c r="D164" s="289" t="s">
        <v>114</v>
      </c>
      <c r="E164" s="289"/>
      <c r="F164" s="488"/>
      <c r="G164" s="598">
        <v>3</v>
      </c>
      <c r="H164" s="583">
        <f t="shared" si="53"/>
        <v>90</v>
      </c>
      <c r="I164" s="194">
        <f>J164+L164</f>
        <v>45</v>
      </c>
      <c r="J164" s="265">
        <v>30</v>
      </c>
      <c r="K164" s="265"/>
      <c r="L164" s="265">
        <v>15</v>
      </c>
      <c r="M164" s="547">
        <f t="shared" si="54"/>
        <v>45</v>
      </c>
      <c r="N164" s="552"/>
      <c r="O164" s="303"/>
      <c r="P164" s="547"/>
      <c r="Q164" s="553"/>
      <c r="R164" s="303"/>
      <c r="S164" s="547"/>
      <c r="T164" s="194"/>
      <c r="U164" s="265"/>
      <c r="V164" s="201"/>
      <c r="W164" s="194">
        <v>3</v>
      </c>
      <c r="X164" s="265"/>
      <c r="Y164" s="201"/>
    </row>
    <row r="165" spans="1:25" ht="16.5" thickBot="1">
      <c r="A165" s="623" t="s">
        <v>221</v>
      </c>
      <c r="B165" s="485" t="s">
        <v>274</v>
      </c>
      <c r="C165" s="624"/>
      <c r="D165" s="419" t="s">
        <v>115</v>
      </c>
      <c r="E165" s="419"/>
      <c r="F165" s="625"/>
      <c r="G165" s="663">
        <v>3</v>
      </c>
      <c r="H165" s="613">
        <f t="shared" si="53"/>
        <v>90</v>
      </c>
      <c r="I165" s="626">
        <v>32</v>
      </c>
      <c r="J165" s="620">
        <v>16</v>
      </c>
      <c r="K165" s="620"/>
      <c r="L165" s="620">
        <v>16</v>
      </c>
      <c r="M165" s="627">
        <f t="shared" si="54"/>
        <v>58</v>
      </c>
      <c r="N165" s="628"/>
      <c r="O165" s="629"/>
      <c r="P165" s="627"/>
      <c r="Q165" s="630"/>
      <c r="R165" s="629"/>
      <c r="S165" s="627"/>
      <c r="T165" s="626"/>
      <c r="U165" s="620"/>
      <c r="V165" s="631"/>
      <c r="W165" s="626"/>
      <c r="X165" s="620"/>
      <c r="Y165" s="631">
        <f>ROUND(I165/$Y$7,0)</f>
        <v>5</v>
      </c>
    </row>
    <row r="166" spans="1:25" ht="16.5" thickBot="1">
      <c r="A166" s="623" t="s">
        <v>222</v>
      </c>
      <c r="B166" s="485" t="s">
        <v>27</v>
      </c>
      <c r="C166" s="624"/>
      <c r="D166" s="419" t="s">
        <v>114</v>
      </c>
      <c r="E166" s="419"/>
      <c r="F166" s="625"/>
      <c r="G166" s="663">
        <v>3</v>
      </c>
      <c r="H166" s="613">
        <f t="shared" si="53"/>
        <v>90</v>
      </c>
      <c r="I166" s="626">
        <f>J166+K166+L166</f>
        <v>45</v>
      </c>
      <c r="J166" s="620">
        <v>30</v>
      </c>
      <c r="K166" s="620"/>
      <c r="L166" s="620">
        <v>15</v>
      </c>
      <c r="M166" s="627">
        <f t="shared" si="54"/>
        <v>45</v>
      </c>
      <c r="N166" s="632"/>
      <c r="O166" s="633"/>
      <c r="P166" s="634"/>
      <c r="Q166" s="635"/>
      <c r="R166" s="633"/>
      <c r="S166" s="634"/>
      <c r="T166" s="626"/>
      <c r="U166" s="620"/>
      <c r="V166" s="631"/>
      <c r="W166" s="626">
        <v>3</v>
      </c>
      <c r="X166" s="620"/>
      <c r="Y166" s="631"/>
    </row>
    <row r="167" spans="1:25" ht="16.5" thickBot="1">
      <c r="A167" s="623" t="s">
        <v>223</v>
      </c>
      <c r="B167" s="485" t="s">
        <v>308</v>
      </c>
      <c r="C167" s="624"/>
      <c r="D167" s="419" t="s">
        <v>112</v>
      </c>
      <c r="E167" s="419"/>
      <c r="F167" s="625"/>
      <c r="G167" s="664">
        <v>3</v>
      </c>
      <c r="H167" s="613">
        <f t="shared" si="53"/>
        <v>90</v>
      </c>
      <c r="I167" s="626">
        <f>J167+L167</f>
        <v>36</v>
      </c>
      <c r="J167" s="620">
        <v>18</v>
      </c>
      <c r="K167" s="620"/>
      <c r="L167" s="620">
        <v>18</v>
      </c>
      <c r="M167" s="627">
        <f t="shared" si="54"/>
        <v>54</v>
      </c>
      <c r="N167" s="632"/>
      <c r="O167" s="633"/>
      <c r="P167" s="634"/>
      <c r="Q167" s="635"/>
      <c r="R167" s="633"/>
      <c r="S167" s="634"/>
      <c r="T167" s="626"/>
      <c r="U167" s="620">
        <v>4</v>
      </c>
      <c r="V167" s="631"/>
      <c r="W167" s="626"/>
      <c r="X167" s="620"/>
      <c r="Y167" s="631"/>
    </row>
    <row r="168" spans="1:25" ht="16.5" thickBot="1">
      <c r="A168" s="623" t="s">
        <v>224</v>
      </c>
      <c r="B168" s="661" t="s">
        <v>56</v>
      </c>
      <c r="C168" s="624"/>
      <c r="D168" s="419" t="s">
        <v>113</v>
      </c>
      <c r="E168" s="419"/>
      <c r="F168" s="625"/>
      <c r="G168" s="664">
        <v>3</v>
      </c>
      <c r="H168" s="613">
        <f t="shared" si="53"/>
        <v>90</v>
      </c>
      <c r="I168" s="614">
        <f>J168+L168</f>
        <v>30</v>
      </c>
      <c r="J168" s="620">
        <v>20</v>
      </c>
      <c r="K168" s="620"/>
      <c r="L168" s="620">
        <v>10</v>
      </c>
      <c r="M168" s="627">
        <f t="shared" si="54"/>
        <v>60</v>
      </c>
      <c r="N168" s="632"/>
      <c r="O168" s="633"/>
      <c r="P168" s="634"/>
      <c r="Q168" s="635"/>
      <c r="R168" s="633"/>
      <c r="S168" s="634"/>
      <c r="T168" s="626"/>
      <c r="U168" s="620"/>
      <c r="V168" s="631"/>
      <c r="W168" s="626"/>
      <c r="X168" s="626">
        <f>ROUND(I168/$X$7,0)</f>
        <v>3</v>
      </c>
      <c r="Y168" s="631"/>
    </row>
    <row r="169" spans="1:25" ht="16.5" thickBot="1">
      <c r="A169" s="418" t="s">
        <v>225</v>
      </c>
      <c r="B169" s="485" t="s">
        <v>309</v>
      </c>
      <c r="C169" s="482"/>
      <c r="D169" s="289" t="s">
        <v>115</v>
      </c>
      <c r="E169" s="289"/>
      <c r="F169" s="488"/>
      <c r="G169" s="665">
        <v>3</v>
      </c>
      <c r="H169" s="583">
        <f t="shared" si="53"/>
        <v>90</v>
      </c>
      <c r="I169" s="194">
        <v>32</v>
      </c>
      <c r="J169" s="265">
        <v>16</v>
      </c>
      <c r="K169" s="265"/>
      <c r="L169" s="265">
        <v>16</v>
      </c>
      <c r="M169" s="547">
        <f t="shared" si="54"/>
        <v>58</v>
      </c>
      <c r="N169" s="545"/>
      <c r="O169" s="476"/>
      <c r="P169" s="305"/>
      <c r="Q169" s="300"/>
      <c r="R169" s="476"/>
      <c r="S169" s="305"/>
      <c r="T169" s="194"/>
      <c r="U169" s="265"/>
      <c r="V169" s="201"/>
      <c r="W169" s="194"/>
      <c r="X169" s="265"/>
      <c r="Y169" s="201">
        <f>ROUND(I169/$Y$7,0)</f>
        <v>5</v>
      </c>
    </row>
    <row r="170" spans="1:25" ht="16.5" thickBot="1">
      <c r="A170" s="623" t="s">
        <v>226</v>
      </c>
      <c r="B170" s="485" t="s">
        <v>310</v>
      </c>
      <c r="C170" s="624"/>
      <c r="D170" s="419" t="s">
        <v>111</v>
      </c>
      <c r="E170" s="419"/>
      <c r="F170" s="625"/>
      <c r="G170" s="666">
        <v>3</v>
      </c>
      <c r="H170" s="636">
        <f t="shared" si="53"/>
        <v>90</v>
      </c>
      <c r="I170" s="626">
        <v>30</v>
      </c>
      <c r="J170" s="620">
        <v>20</v>
      </c>
      <c r="K170" s="620"/>
      <c r="L170" s="620">
        <v>10</v>
      </c>
      <c r="M170" s="627">
        <f t="shared" si="54"/>
        <v>60</v>
      </c>
      <c r="N170" s="628"/>
      <c r="O170" s="629"/>
      <c r="P170" s="627"/>
      <c r="Q170" s="630"/>
      <c r="R170" s="629"/>
      <c r="S170" s="627"/>
      <c r="T170" s="626"/>
      <c r="U170" s="620"/>
      <c r="V170" s="631">
        <v>3</v>
      </c>
      <c r="W170" s="626"/>
      <c r="X170" s="620"/>
      <c r="Y170" s="631"/>
    </row>
    <row r="171" spans="1:25" ht="16.5" thickBot="1">
      <c r="A171" s="418" t="s">
        <v>227</v>
      </c>
      <c r="B171" s="485" t="s">
        <v>311</v>
      </c>
      <c r="C171" s="482"/>
      <c r="D171" s="289" t="s">
        <v>114</v>
      </c>
      <c r="E171" s="289"/>
      <c r="F171" s="488"/>
      <c r="G171" s="517">
        <v>3</v>
      </c>
      <c r="H171" s="637">
        <f t="shared" si="53"/>
        <v>90</v>
      </c>
      <c r="I171" s="194">
        <f>J171+K171+L171</f>
        <v>45</v>
      </c>
      <c r="J171" s="265">
        <v>30</v>
      </c>
      <c r="K171" s="265"/>
      <c r="L171" s="265">
        <v>15</v>
      </c>
      <c r="M171" s="547">
        <f t="shared" si="54"/>
        <v>45</v>
      </c>
      <c r="N171" s="552"/>
      <c r="O171" s="303"/>
      <c r="P171" s="547"/>
      <c r="Q171" s="553"/>
      <c r="R171" s="303"/>
      <c r="S171" s="547"/>
      <c r="T171" s="194"/>
      <c r="U171" s="265"/>
      <c r="V171" s="201"/>
      <c r="W171" s="638">
        <v>3</v>
      </c>
      <c r="X171" s="265"/>
      <c r="Y171" s="201"/>
    </row>
    <row r="172" spans="1:25" ht="16.5" thickBot="1">
      <c r="A172" s="418" t="s">
        <v>228</v>
      </c>
      <c r="B172" s="485" t="s">
        <v>281</v>
      </c>
      <c r="C172" s="482"/>
      <c r="D172" s="289" t="s">
        <v>112</v>
      </c>
      <c r="E172" s="289"/>
      <c r="F172" s="488"/>
      <c r="G172" s="517">
        <v>3</v>
      </c>
      <c r="H172" s="637">
        <f t="shared" si="53"/>
        <v>90</v>
      </c>
      <c r="I172" s="194">
        <f>J172+L172</f>
        <v>36</v>
      </c>
      <c r="J172" s="265">
        <v>18</v>
      </c>
      <c r="K172" s="265"/>
      <c r="L172" s="265">
        <v>18</v>
      </c>
      <c r="M172" s="547">
        <f t="shared" si="54"/>
        <v>54</v>
      </c>
      <c r="N172" s="552"/>
      <c r="O172" s="303"/>
      <c r="P172" s="547"/>
      <c r="Q172" s="553"/>
      <c r="R172" s="303"/>
      <c r="S172" s="547"/>
      <c r="T172" s="194"/>
      <c r="U172" s="265">
        <v>4</v>
      </c>
      <c r="V172" s="201"/>
      <c r="W172" s="194"/>
      <c r="X172" s="265"/>
      <c r="Y172" s="201"/>
    </row>
    <row r="173" spans="1:25" ht="32.25" thickBot="1">
      <c r="A173" s="623" t="s">
        <v>229</v>
      </c>
      <c r="B173" s="485" t="s">
        <v>312</v>
      </c>
      <c r="C173" s="624"/>
      <c r="D173" s="419" t="s">
        <v>114</v>
      </c>
      <c r="E173" s="419"/>
      <c r="F173" s="639"/>
      <c r="G173" s="666">
        <v>3</v>
      </c>
      <c r="H173" s="636">
        <f t="shared" si="53"/>
        <v>90</v>
      </c>
      <c r="I173" s="626">
        <f>J173+K173+L173</f>
        <v>45</v>
      </c>
      <c r="J173" s="620">
        <v>30</v>
      </c>
      <c r="K173" s="620"/>
      <c r="L173" s="620">
        <v>15</v>
      </c>
      <c r="M173" s="627">
        <f t="shared" si="54"/>
        <v>45</v>
      </c>
      <c r="N173" s="429"/>
      <c r="O173" s="419"/>
      <c r="P173" s="425"/>
      <c r="Q173" s="424"/>
      <c r="R173" s="419"/>
      <c r="S173" s="425"/>
      <c r="T173" s="626"/>
      <c r="U173" s="620"/>
      <c r="V173" s="631"/>
      <c r="W173" s="626">
        <v>3</v>
      </c>
      <c r="X173" s="620"/>
      <c r="Y173" s="631"/>
    </row>
    <row r="174" spans="1:25" ht="16.5" thickBot="1">
      <c r="A174" s="418" t="s">
        <v>230</v>
      </c>
      <c r="B174" s="485" t="s">
        <v>314</v>
      </c>
      <c r="C174" s="482"/>
      <c r="D174" s="289" t="s">
        <v>111</v>
      </c>
      <c r="E174" s="289"/>
      <c r="F174" s="488"/>
      <c r="G174" s="517">
        <v>3</v>
      </c>
      <c r="H174" s="637">
        <f t="shared" si="53"/>
        <v>90</v>
      </c>
      <c r="I174" s="194">
        <v>30</v>
      </c>
      <c r="J174" s="265">
        <v>20</v>
      </c>
      <c r="K174" s="265"/>
      <c r="L174" s="265">
        <v>10</v>
      </c>
      <c r="M174" s="547">
        <f t="shared" si="54"/>
        <v>60</v>
      </c>
      <c r="N174" s="552"/>
      <c r="O174" s="303"/>
      <c r="P174" s="547"/>
      <c r="Q174" s="553"/>
      <c r="R174" s="303"/>
      <c r="S174" s="547"/>
      <c r="T174" s="194"/>
      <c r="U174" s="265"/>
      <c r="V174" s="201">
        <v>3</v>
      </c>
      <c r="W174" s="194"/>
      <c r="X174" s="265"/>
      <c r="Y174" s="201"/>
    </row>
    <row r="175" spans="1:25" ht="16.5" thickBot="1">
      <c r="A175" s="418" t="s">
        <v>231</v>
      </c>
      <c r="B175" s="485" t="s">
        <v>313</v>
      </c>
      <c r="C175" s="482"/>
      <c r="D175" s="289" t="s">
        <v>112</v>
      </c>
      <c r="E175" s="289"/>
      <c r="F175" s="488"/>
      <c r="G175" s="517">
        <v>3</v>
      </c>
      <c r="H175" s="637">
        <f t="shared" si="53"/>
        <v>90</v>
      </c>
      <c r="I175" s="194">
        <f>J175+L175</f>
        <v>36</v>
      </c>
      <c r="J175" s="265">
        <v>18</v>
      </c>
      <c r="K175" s="265"/>
      <c r="L175" s="265">
        <v>18</v>
      </c>
      <c r="M175" s="547">
        <f t="shared" si="54"/>
        <v>54</v>
      </c>
      <c r="N175" s="552"/>
      <c r="O175" s="303"/>
      <c r="P175" s="547"/>
      <c r="Q175" s="553"/>
      <c r="R175" s="303"/>
      <c r="S175" s="547"/>
      <c r="T175" s="194"/>
      <c r="U175" s="640">
        <v>4</v>
      </c>
      <c r="V175" s="201"/>
      <c r="W175" s="194"/>
      <c r="X175" s="265"/>
      <c r="Y175" s="201"/>
    </row>
    <row r="176" spans="1:25" ht="16.5" thickBot="1">
      <c r="A176" s="641" t="s">
        <v>232</v>
      </c>
      <c r="B176" s="642" t="s">
        <v>69</v>
      </c>
      <c r="C176" s="643"/>
      <c r="D176" s="644" t="s">
        <v>114</v>
      </c>
      <c r="E176" s="644"/>
      <c r="F176" s="645"/>
      <c r="G176" s="667">
        <v>3</v>
      </c>
      <c r="H176" s="646">
        <f t="shared" si="53"/>
        <v>90</v>
      </c>
      <c r="I176" s="489">
        <f>J176+K176+L176</f>
        <v>90</v>
      </c>
      <c r="J176" s="647"/>
      <c r="K176" s="647"/>
      <c r="L176" s="647">
        <v>90</v>
      </c>
      <c r="M176" s="558">
        <f t="shared" si="54"/>
        <v>0</v>
      </c>
      <c r="N176" s="648"/>
      <c r="O176" s="647"/>
      <c r="P176" s="649"/>
      <c r="Q176" s="650"/>
      <c r="R176" s="647"/>
      <c r="S176" s="649"/>
      <c r="T176" s="643"/>
      <c r="U176" s="647"/>
      <c r="V176" s="649"/>
      <c r="W176" s="489">
        <f>ROUND(I176/$W$7,0)</f>
        <v>6</v>
      </c>
      <c r="X176" s="651"/>
      <c r="Y176" s="652"/>
    </row>
    <row r="177" spans="1:25" ht="16.5" thickBot="1">
      <c r="A177" s="1636" t="s">
        <v>252</v>
      </c>
      <c r="B177" s="1637"/>
      <c r="C177" s="653"/>
      <c r="D177" s="654"/>
      <c r="E177" s="654"/>
      <c r="F177" s="655"/>
      <c r="G177" s="519">
        <f aca="true" t="shared" si="55" ref="G177:M177">G143+G144+G145+G146+G147+G148+G149+G150+G151+G153+G154+G156+G157+G158+G159+G160</f>
        <v>52.5</v>
      </c>
      <c r="H177" s="656">
        <f t="shared" si="55"/>
        <v>1575</v>
      </c>
      <c r="I177" s="656">
        <f t="shared" si="55"/>
        <v>644</v>
      </c>
      <c r="J177" s="656">
        <f t="shared" si="55"/>
        <v>357</v>
      </c>
      <c r="K177" s="656">
        <f t="shared" si="55"/>
        <v>0</v>
      </c>
      <c r="L177" s="656">
        <f t="shared" si="55"/>
        <v>287</v>
      </c>
      <c r="M177" s="656">
        <f t="shared" si="55"/>
        <v>931</v>
      </c>
      <c r="N177" s="657">
        <f>SUM(N143:N154)</f>
        <v>0</v>
      </c>
      <c r="O177" s="657">
        <f aca="true" t="shared" si="56" ref="O177:Y177">SUM(O143:O154)</f>
        <v>0</v>
      </c>
      <c r="P177" s="657">
        <f t="shared" si="56"/>
        <v>0</v>
      </c>
      <c r="Q177" s="657">
        <f t="shared" si="56"/>
        <v>0</v>
      </c>
      <c r="R177" s="657">
        <f t="shared" si="56"/>
        <v>0</v>
      </c>
      <c r="S177" s="657">
        <f t="shared" si="56"/>
        <v>0</v>
      </c>
      <c r="T177" s="657">
        <f t="shared" si="56"/>
        <v>2</v>
      </c>
      <c r="U177" s="657">
        <f t="shared" si="56"/>
        <v>0</v>
      </c>
      <c r="V177" s="657">
        <f t="shared" si="56"/>
        <v>4</v>
      </c>
      <c r="W177" s="657">
        <f t="shared" si="56"/>
        <v>8</v>
      </c>
      <c r="X177" s="657">
        <f t="shared" si="56"/>
        <v>12</v>
      </c>
      <c r="Y177" s="657">
        <f t="shared" si="56"/>
        <v>12</v>
      </c>
    </row>
    <row r="178" spans="1:25" ht="16.5" thickBot="1">
      <c r="A178" s="658"/>
      <c r="B178" s="659" t="s">
        <v>14</v>
      </c>
      <c r="C178" s="655"/>
      <c r="D178" s="660"/>
      <c r="E178" s="660"/>
      <c r="F178" s="655"/>
      <c r="G178" s="519"/>
      <c r="H178" s="656"/>
      <c r="I178" s="656"/>
      <c r="J178" s="656"/>
      <c r="K178" s="656"/>
      <c r="L178" s="656"/>
      <c r="M178" s="656"/>
      <c r="N178" s="921"/>
      <c r="O178" s="921"/>
      <c r="P178" s="921"/>
      <c r="Q178" s="921"/>
      <c r="R178" s="921"/>
      <c r="S178" s="921"/>
      <c r="T178" s="922">
        <f>G146+G150+G156+G157</f>
        <v>15</v>
      </c>
      <c r="U178" s="922"/>
      <c r="V178" s="922"/>
      <c r="W178" s="922"/>
      <c r="X178" s="921"/>
      <c r="Y178" s="921"/>
    </row>
    <row r="179" spans="1:25" ht="16.5" thickBot="1">
      <c r="A179" s="658"/>
      <c r="B179" s="659" t="s">
        <v>15</v>
      </c>
      <c r="C179" s="655"/>
      <c r="D179" s="660"/>
      <c r="E179" s="660"/>
      <c r="F179" s="655"/>
      <c r="G179" s="519"/>
      <c r="H179" s="656"/>
      <c r="I179" s="656"/>
      <c r="J179" s="656"/>
      <c r="K179" s="656"/>
      <c r="L179" s="656"/>
      <c r="M179" s="656"/>
      <c r="N179" s="921"/>
      <c r="O179" s="921"/>
      <c r="P179" s="921"/>
      <c r="Q179" s="921"/>
      <c r="R179" s="921"/>
      <c r="S179" s="921"/>
      <c r="T179" s="922"/>
      <c r="U179" s="922"/>
      <c r="V179" s="922"/>
      <c r="W179" s="922">
        <f>G143+G144+G145+G147+G148+G149+G151+G153+G154+G158+G159+G160</f>
        <v>37.5</v>
      </c>
      <c r="X179" s="921"/>
      <c r="Y179" s="921"/>
    </row>
    <row r="180" spans="1:25" ht="16.5" thickBot="1">
      <c r="A180" s="658"/>
      <c r="B180" s="659" t="s">
        <v>103</v>
      </c>
      <c r="C180" s="655"/>
      <c r="D180" s="660"/>
      <c r="E180" s="660"/>
      <c r="F180" s="655"/>
      <c r="G180" s="519">
        <f>G177+G133+G108</f>
        <v>67</v>
      </c>
      <c r="H180" s="519">
        <f aca="true" t="shared" si="57" ref="H180:Y180">H177+H133+H108</f>
        <v>2010</v>
      </c>
      <c r="I180" s="519">
        <f t="shared" si="57"/>
        <v>832</v>
      </c>
      <c r="J180" s="519">
        <f t="shared" si="57"/>
        <v>495</v>
      </c>
      <c r="K180" s="519">
        <f t="shared" si="57"/>
        <v>0</v>
      </c>
      <c r="L180" s="519">
        <f t="shared" si="57"/>
        <v>337</v>
      </c>
      <c r="M180" s="519">
        <f t="shared" si="57"/>
        <v>1178</v>
      </c>
      <c r="N180" s="519">
        <f t="shared" si="57"/>
        <v>0</v>
      </c>
      <c r="O180" s="519">
        <f t="shared" si="57"/>
        <v>0</v>
      </c>
      <c r="P180" s="519">
        <f t="shared" si="57"/>
        <v>0</v>
      </c>
      <c r="Q180" s="519">
        <f>Q177+Q133+Q108</f>
        <v>1</v>
      </c>
      <c r="R180" s="519">
        <f t="shared" si="57"/>
        <v>2</v>
      </c>
      <c r="S180" s="519">
        <f t="shared" si="57"/>
        <v>3</v>
      </c>
      <c r="T180" s="519">
        <f t="shared" si="57"/>
        <v>11</v>
      </c>
      <c r="U180" s="519">
        <f t="shared" si="57"/>
        <v>2</v>
      </c>
      <c r="V180" s="519">
        <f t="shared" si="57"/>
        <v>6</v>
      </c>
      <c r="W180" s="519">
        <f t="shared" si="57"/>
        <v>8</v>
      </c>
      <c r="X180" s="519">
        <f t="shared" si="57"/>
        <v>12</v>
      </c>
      <c r="Y180" s="519">
        <f t="shared" si="57"/>
        <v>12</v>
      </c>
    </row>
    <row r="181" spans="1:25" ht="16.5" thickBot="1">
      <c r="A181" s="658"/>
      <c r="B181" s="659" t="s">
        <v>14</v>
      </c>
      <c r="C181" s="655"/>
      <c r="D181" s="660"/>
      <c r="E181" s="660"/>
      <c r="F181" s="655"/>
      <c r="G181" s="930"/>
      <c r="H181" s="930"/>
      <c r="I181" s="930"/>
      <c r="J181" s="930"/>
      <c r="K181" s="930"/>
      <c r="L181" s="930"/>
      <c r="M181" s="930"/>
      <c r="N181" s="930"/>
      <c r="O181" s="930"/>
      <c r="P181" s="930"/>
      <c r="Q181" s="930"/>
      <c r="R181" s="930"/>
      <c r="S181" s="930"/>
      <c r="T181" s="930">
        <f>T178+T134+T109</f>
        <v>25</v>
      </c>
      <c r="U181" s="930"/>
      <c r="V181" s="930"/>
      <c r="W181" s="930"/>
      <c r="X181" s="930"/>
      <c r="Y181" s="930"/>
    </row>
    <row r="182" spans="1:25" ht="16.5" thickBot="1">
      <c r="A182" s="658"/>
      <c r="B182" s="659" t="s">
        <v>15</v>
      </c>
      <c r="C182" s="655"/>
      <c r="D182" s="660"/>
      <c r="E182" s="660"/>
      <c r="F182" s="655"/>
      <c r="G182" s="930"/>
      <c r="H182" s="930"/>
      <c r="I182" s="930"/>
      <c r="J182" s="930"/>
      <c r="K182" s="930"/>
      <c r="L182" s="930"/>
      <c r="M182" s="930"/>
      <c r="N182" s="930"/>
      <c r="O182" s="930"/>
      <c r="P182" s="930"/>
      <c r="Q182" s="930"/>
      <c r="R182" s="930"/>
      <c r="S182" s="930"/>
      <c r="T182" s="930"/>
      <c r="U182" s="930"/>
      <c r="V182" s="930"/>
      <c r="W182" s="930">
        <f>W179+W135+W110</f>
        <v>37.5</v>
      </c>
      <c r="X182" s="930"/>
      <c r="Y182" s="930"/>
    </row>
    <row r="183" spans="1:25" ht="16.5" thickBot="1">
      <c r="A183" s="1638" t="s">
        <v>233</v>
      </c>
      <c r="B183" s="1639"/>
      <c r="C183" s="1639"/>
      <c r="D183" s="1639"/>
      <c r="E183" s="1639"/>
      <c r="F183" s="1639"/>
      <c r="G183" s="1639"/>
      <c r="H183" s="1639"/>
      <c r="I183" s="1639"/>
      <c r="J183" s="1639"/>
      <c r="K183" s="1639"/>
      <c r="L183" s="1639"/>
      <c r="M183" s="1639"/>
      <c r="N183" s="1639"/>
      <c r="O183" s="1639"/>
      <c r="P183" s="1639"/>
      <c r="Q183" s="1639"/>
      <c r="R183" s="1639"/>
      <c r="S183" s="1639"/>
      <c r="T183" s="1639"/>
      <c r="U183" s="1639"/>
      <c r="V183" s="1639"/>
      <c r="W183" s="1639"/>
      <c r="X183" s="1639"/>
      <c r="Y183" s="1640"/>
    </row>
    <row r="184" spans="1:25" ht="16.5" thickBot="1">
      <c r="A184" s="106" t="s">
        <v>62</v>
      </c>
      <c r="B184" s="101" t="s">
        <v>32</v>
      </c>
      <c r="C184" s="73"/>
      <c r="D184" s="93" t="s">
        <v>98</v>
      </c>
      <c r="E184" s="93"/>
      <c r="F184" s="111"/>
      <c r="G184" s="407">
        <v>2</v>
      </c>
      <c r="H184" s="112">
        <f>G184*30</f>
        <v>60</v>
      </c>
      <c r="I184" s="113">
        <v>40</v>
      </c>
      <c r="J184" s="114"/>
      <c r="K184" s="114"/>
      <c r="L184" s="115">
        <v>40</v>
      </c>
      <c r="M184" s="116">
        <f>H184-I184</f>
        <v>20</v>
      </c>
      <c r="N184" s="117"/>
      <c r="O184" s="118"/>
      <c r="P184" s="119"/>
      <c r="Q184" s="120"/>
      <c r="R184" s="118"/>
      <c r="S184" s="119"/>
      <c r="T184" s="120"/>
      <c r="U184" s="118"/>
      <c r="V184" s="119"/>
      <c r="W184" s="120"/>
      <c r="X184" s="118"/>
      <c r="Y184" s="119"/>
    </row>
    <row r="185" spans="1:25" ht="16.5" thickBot="1">
      <c r="A185" s="88" t="s">
        <v>63</v>
      </c>
      <c r="B185" s="121" t="s">
        <v>70</v>
      </c>
      <c r="C185" s="120"/>
      <c r="D185" s="866">
        <v>9</v>
      </c>
      <c r="E185" s="118"/>
      <c r="F185" s="122"/>
      <c r="G185" s="668">
        <v>3</v>
      </c>
      <c r="H185" s="123">
        <f>G185*30</f>
        <v>90</v>
      </c>
      <c r="I185" s="124">
        <v>60</v>
      </c>
      <c r="J185" s="125"/>
      <c r="K185" s="125"/>
      <c r="L185" s="867">
        <v>60</v>
      </c>
      <c r="M185" s="116">
        <f>H185-I185</f>
        <v>30</v>
      </c>
      <c r="N185" s="107"/>
      <c r="O185" s="93"/>
      <c r="P185" s="83"/>
      <c r="Q185" s="73"/>
      <c r="R185" s="93"/>
      <c r="S185" s="83"/>
      <c r="T185" s="73"/>
      <c r="U185" s="93"/>
      <c r="V185" s="83"/>
      <c r="W185" s="73"/>
      <c r="X185" s="93"/>
      <c r="Y185" s="83"/>
    </row>
    <row r="186" spans="1:25" ht="15.75">
      <c r="A186" s="88" t="s">
        <v>262</v>
      </c>
      <c r="B186" s="101" t="s">
        <v>57</v>
      </c>
      <c r="C186" s="73"/>
      <c r="D186" s="93">
        <v>12</v>
      </c>
      <c r="E186" s="93"/>
      <c r="F186" s="111"/>
      <c r="G186" s="407">
        <v>6</v>
      </c>
      <c r="H186" s="112">
        <f>G186*30</f>
        <v>180</v>
      </c>
      <c r="I186" s="124">
        <v>120</v>
      </c>
      <c r="J186" s="125"/>
      <c r="K186" s="125"/>
      <c r="L186" s="89">
        <v>120</v>
      </c>
      <c r="M186" s="116">
        <f>H186-I186</f>
        <v>60</v>
      </c>
      <c r="N186" s="107"/>
      <c r="O186" s="93"/>
      <c r="P186" s="83"/>
      <c r="Q186" s="73"/>
      <c r="R186" s="93"/>
      <c r="S186" s="83"/>
      <c r="T186" s="73"/>
      <c r="U186" s="93"/>
      <c r="V186" s="83"/>
      <c r="W186" s="73"/>
      <c r="X186" s="104"/>
      <c r="Y186" s="105"/>
    </row>
    <row r="187" spans="1:25" ht="16.5" thickBot="1">
      <c r="A187" s="102" t="s">
        <v>263</v>
      </c>
      <c r="B187" s="126" t="s">
        <v>33</v>
      </c>
      <c r="C187" s="103"/>
      <c r="D187" s="108"/>
      <c r="E187" s="104"/>
      <c r="F187" s="127"/>
      <c r="G187" s="396">
        <v>6.5</v>
      </c>
      <c r="H187" s="128">
        <f>G187*30</f>
        <v>195</v>
      </c>
      <c r="I187" s="124"/>
      <c r="J187" s="129"/>
      <c r="K187" s="129"/>
      <c r="L187" s="130"/>
      <c r="M187" s="70"/>
      <c r="N187" s="131"/>
      <c r="O187" s="104"/>
      <c r="P187" s="105"/>
      <c r="Q187" s="103"/>
      <c r="R187" s="104"/>
      <c r="S187" s="105"/>
      <c r="T187" s="103"/>
      <c r="U187" s="104"/>
      <c r="V187" s="105"/>
      <c r="W187" s="103"/>
      <c r="X187" s="104"/>
      <c r="Y187" s="105"/>
    </row>
    <row r="188" spans="1:25" ht="16.5" thickBot="1">
      <c r="A188" s="1641" t="s">
        <v>3</v>
      </c>
      <c r="B188" s="1642"/>
      <c r="C188" s="132"/>
      <c r="D188" s="133"/>
      <c r="E188" s="133"/>
      <c r="F188" s="134"/>
      <c r="G188" s="669">
        <f>SUM(G184:G187)</f>
        <v>17.5</v>
      </c>
      <c r="H188" s="100">
        <f aca="true" t="shared" si="58" ref="H188:Y188">SUM(H184:H187)</f>
        <v>525</v>
      </c>
      <c r="I188" s="100">
        <f t="shared" si="58"/>
        <v>220</v>
      </c>
      <c r="J188" s="100">
        <f t="shared" si="58"/>
        <v>0</v>
      </c>
      <c r="K188" s="100">
        <f t="shared" si="58"/>
        <v>0</v>
      </c>
      <c r="L188" s="100">
        <f t="shared" si="58"/>
        <v>220</v>
      </c>
      <c r="M188" s="100">
        <f t="shared" si="58"/>
        <v>110</v>
      </c>
      <c r="N188" s="135">
        <f t="shared" si="58"/>
        <v>0</v>
      </c>
      <c r="O188" s="135">
        <f t="shared" si="58"/>
        <v>0</v>
      </c>
      <c r="P188" s="135">
        <f t="shared" si="58"/>
        <v>0</v>
      </c>
      <c r="Q188" s="135">
        <f t="shared" si="58"/>
        <v>0</v>
      </c>
      <c r="R188" s="135">
        <f t="shared" si="58"/>
        <v>0</v>
      </c>
      <c r="S188" s="135">
        <f t="shared" si="58"/>
        <v>0</v>
      </c>
      <c r="T188" s="135">
        <f t="shared" si="58"/>
        <v>0</v>
      </c>
      <c r="U188" s="135">
        <f t="shared" si="58"/>
        <v>0</v>
      </c>
      <c r="V188" s="135">
        <f t="shared" si="58"/>
        <v>0</v>
      </c>
      <c r="W188" s="135">
        <f t="shared" si="58"/>
        <v>0</v>
      </c>
      <c r="X188" s="135">
        <f t="shared" si="58"/>
        <v>0</v>
      </c>
      <c r="Y188" s="135">
        <f t="shared" si="58"/>
        <v>0</v>
      </c>
    </row>
    <row r="189" spans="1:25" ht="16.5" thickBot="1">
      <c r="A189" s="1643" t="s">
        <v>234</v>
      </c>
      <c r="B189" s="1644"/>
      <c r="C189" s="1644"/>
      <c r="D189" s="1644"/>
      <c r="E189" s="1644"/>
      <c r="F189" s="1644"/>
      <c r="G189" s="1644"/>
      <c r="H189" s="1644"/>
      <c r="I189" s="1644"/>
      <c r="J189" s="1644"/>
      <c r="K189" s="1644"/>
      <c r="L189" s="1644"/>
      <c r="M189" s="1644"/>
      <c r="N189" s="1644"/>
      <c r="O189" s="1644"/>
      <c r="P189" s="1644"/>
      <c r="Q189" s="1644"/>
      <c r="R189" s="1644"/>
      <c r="S189" s="1644"/>
      <c r="T189" s="1644"/>
      <c r="U189" s="1644"/>
      <c r="V189" s="1644"/>
      <c r="W189" s="1644"/>
      <c r="X189" s="1644"/>
      <c r="Y189" s="1645"/>
    </row>
    <row r="190" spans="1:25" ht="16.5" thickBot="1">
      <c r="A190" s="106" t="s">
        <v>201</v>
      </c>
      <c r="B190" s="136" t="s">
        <v>99</v>
      </c>
      <c r="C190" s="137"/>
      <c r="D190" s="138"/>
      <c r="E190" s="139"/>
      <c r="F190" s="140"/>
      <c r="G190" s="668">
        <v>1.5</v>
      </c>
      <c r="H190" s="141">
        <f>G190*30</f>
        <v>45</v>
      </c>
      <c r="I190" s="138"/>
      <c r="J190" s="139"/>
      <c r="K190" s="139"/>
      <c r="L190" s="142"/>
      <c r="M190" s="137"/>
      <c r="N190" s="143"/>
      <c r="O190" s="144"/>
      <c r="P190" s="145"/>
      <c r="Q190" s="146"/>
      <c r="R190" s="144"/>
      <c r="S190" s="145"/>
      <c r="T190" s="146"/>
      <c r="U190" s="144"/>
      <c r="V190" s="145"/>
      <c r="W190" s="146"/>
      <c r="X190" s="144"/>
      <c r="Y190" s="145"/>
    </row>
    <row r="191" spans="1:25" ht="16.5" thickBot="1">
      <c r="A191" s="95"/>
      <c r="B191" s="96" t="s">
        <v>3</v>
      </c>
      <c r="C191" s="97"/>
      <c r="D191" s="98"/>
      <c r="E191" s="98"/>
      <c r="F191" s="99"/>
      <c r="G191" s="669">
        <f>SUM(G190:G190)</f>
        <v>1.5</v>
      </c>
      <c r="H191" s="147">
        <f>SUM(H190:H190)</f>
        <v>45</v>
      </c>
      <c r="I191" s="147"/>
      <c r="J191" s="147"/>
      <c r="K191" s="147"/>
      <c r="L191" s="147"/>
      <c r="M191" s="147"/>
      <c r="N191" s="135">
        <f aca="true" t="shared" si="59" ref="N191:Y191">SUM(N190:N190)</f>
        <v>0</v>
      </c>
      <c r="O191" s="135">
        <f t="shared" si="59"/>
        <v>0</v>
      </c>
      <c r="P191" s="135">
        <f t="shared" si="59"/>
        <v>0</v>
      </c>
      <c r="Q191" s="135">
        <f t="shared" si="59"/>
        <v>0</v>
      </c>
      <c r="R191" s="135">
        <f t="shared" si="59"/>
        <v>0</v>
      </c>
      <c r="S191" s="135">
        <f t="shared" si="59"/>
        <v>0</v>
      </c>
      <c r="T191" s="135">
        <f t="shared" si="59"/>
        <v>0</v>
      </c>
      <c r="U191" s="135">
        <f t="shared" si="59"/>
        <v>0</v>
      </c>
      <c r="V191" s="135">
        <f t="shared" si="59"/>
        <v>0</v>
      </c>
      <c r="W191" s="135">
        <f t="shared" si="59"/>
        <v>0</v>
      </c>
      <c r="X191" s="135">
        <f t="shared" si="59"/>
        <v>0</v>
      </c>
      <c r="Y191" s="135">
        <f t="shared" si="59"/>
        <v>0</v>
      </c>
    </row>
    <row r="192" spans="1:25" ht="16.5" thickBot="1">
      <c r="A192" s="148"/>
      <c r="B192" s="109"/>
      <c r="C192" s="93"/>
      <c r="D192" s="79"/>
      <c r="E192" s="79"/>
      <c r="F192" s="82"/>
      <c r="G192" s="670"/>
      <c r="H192" s="82"/>
      <c r="I192" s="75"/>
      <c r="J192" s="93"/>
      <c r="K192" s="93"/>
      <c r="L192" s="93"/>
      <c r="M192" s="82"/>
      <c r="N192" s="93"/>
      <c r="O192" s="93"/>
      <c r="P192" s="93"/>
      <c r="Q192" s="149"/>
      <c r="R192" s="93"/>
      <c r="S192" s="93"/>
      <c r="T192" s="93"/>
      <c r="U192" s="93"/>
      <c r="V192" s="93"/>
      <c r="W192" s="75"/>
      <c r="X192" s="150"/>
      <c r="Y192" s="150"/>
    </row>
    <row r="193" spans="1:25" ht="16.5" thickBot="1">
      <c r="A193" s="95"/>
      <c r="B193" s="151"/>
      <c r="C193" s="152"/>
      <c r="D193" s="153"/>
      <c r="E193" s="153"/>
      <c r="F193" s="154"/>
      <c r="G193" s="671"/>
      <c r="H193" s="155"/>
      <c r="I193" s="155"/>
      <c r="J193" s="156"/>
      <c r="K193" s="156"/>
      <c r="L193" s="156"/>
      <c r="M193" s="157"/>
      <c r="N193" s="158"/>
      <c r="O193" s="158"/>
      <c r="P193" s="158"/>
      <c r="Q193" s="158"/>
      <c r="R193" s="158"/>
      <c r="S193" s="158"/>
      <c r="T193" s="159"/>
      <c r="U193" s="158"/>
      <c r="V193" s="158"/>
      <c r="W193" s="158"/>
      <c r="X193" s="158"/>
      <c r="Y193" s="158"/>
    </row>
    <row r="194" spans="1:25" ht="16.5" thickBot="1">
      <c r="A194" s="1621" t="s">
        <v>104</v>
      </c>
      <c r="B194" s="1621"/>
      <c r="C194" s="1621"/>
      <c r="D194" s="1621"/>
      <c r="E194" s="1621"/>
      <c r="F194" s="160"/>
      <c r="G194" s="669">
        <f aca="true" t="shared" si="60" ref="G194:Y194">G97+G180+G188+G191</f>
        <v>240</v>
      </c>
      <c r="H194" s="100">
        <f t="shared" si="60"/>
        <v>6810</v>
      </c>
      <c r="I194" s="100">
        <f t="shared" si="60"/>
        <v>3065</v>
      </c>
      <c r="J194" s="100">
        <f t="shared" si="60"/>
        <v>1538</v>
      </c>
      <c r="K194" s="100">
        <f t="shared" si="60"/>
        <v>87</v>
      </c>
      <c r="L194" s="100">
        <f t="shared" si="60"/>
        <v>1440</v>
      </c>
      <c r="M194" s="100">
        <f t="shared" si="60"/>
        <v>3505</v>
      </c>
      <c r="N194" s="100">
        <f t="shared" si="60"/>
        <v>23</v>
      </c>
      <c r="O194" s="100">
        <f t="shared" si="60"/>
        <v>22</v>
      </c>
      <c r="P194" s="100">
        <f t="shared" si="60"/>
        <v>21</v>
      </c>
      <c r="Q194" s="100">
        <f t="shared" si="60"/>
        <v>22</v>
      </c>
      <c r="R194" s="100">
        <f t="shared" si="60"/>
        <v>22</v>
      </c>
      <c r="S194" s="100">
        <f t="shared" si="60"/>
        <v>24</v>
      </c>
      <c r="T194" s="100">
        <f t="shared" si="60"/>
        <v>25</v>
      </c>
      <c r="U194" s="100">
        <f t="shared" si="60"/>
        <v>16</v>
      </c>
      <c r="V194" s="100">
        <f t="shared" si="60"/>
        <v>21</v>
      </c>
      <c r="W194" s="100">
        <f t="shared" si="60"/>
        <v>12</v>
      </c>
      <c r="X194" s="100">
        <f t="shared" si="60"/>
        <v>17</v>
      </c>
      <c r="Y194" s="100">
        <f t="shared" si="60"/>
        <v>14</v>
      </c>
    </row>
    <row r="195" spans="1:25" ht="16.5" thickBot="1">
      <c r="A195" s="1622" t="s">
        <v>105</v>
      </c>
      <c r="B195" s="1622"/>
      <c r="C195" s="1622"/>
      <c r="D195" s="1622"/>
      <c r="E195" s="1622"/>
      <c r="F195" s="1622"/>
      <c r="G195" s="1622"/>
      <c r="H195" s="1622"/>
      <c r="I195" s="1622"/>
      <c r="J195" s="1622"/>
      <c r="K195" s="1622"/>
      <c r="L195" s="1622"/>
      <c r="M195" s="1622"/>
      <c r="N195" s="100"/>
      <c r="O195" s="100"/>
      <c r="P195" s="161"/>
      <c r="Q195" s="100"/>
      <c r="R195" s="100"/>
      <c r="S195" s="100"/>
      <c r="T195" s="162"/>
      <c r="U195" s="100"/>
      <c r="V195" s="100"/>
      <c r="W195" s="162"/>
      <c r="X195" s="100"/>
      <c r="Y195" s="100"/>
    </row>
    <row r="196" spans="1:25" ht="16.5" thickBot="1">
      <c r="A196" s="1613" t="s">
        <v>106</v>
      </c>
      <c r="B196" s="1613"/>
      <c r="C196" s="1613"/>
      <c r="D196" s="1613"/>
      <c r="E196" s="1613"/>
      <c r="F196" s="1613"/>
      <c r="G196" s="1613"/>
      <c r="H196" s="1613"/>
      <c r="I196" s="1613"/>
      <c r="J196" s="1613"/>
      <c r="K196" s="1613"/>
      <c r="L196" s="1613"/>
      <c r="M196" s="1613"/>
      <c r="N196" s="923">
        <f>COUNTIF($C$10:$C$160,"=1")</f>
        <v>3</v>
      </c>
      <c r="O196" s="923">
        <f>COUNTIF($C$10:$C$160,"=2")</f>
        <v>3</v>
      </c>
      <c r="P196" s="923">
        <f>COUNTIF($C$10:$C$160,"=3")</f>
        <v>4</v>
      </c>
      <c r="Q196" s="923">
        <f>COUNTIF($C$10:$C$160,"=4")</f>
        <v>3</v>
      </c>
      <c r="R196" s="923">
        <f>COUNTIF($C$10:$C$160,"=5")</f>
        <v>1</v>
      </c>
      <c r="S196" s="923">
        <f>COUNTIF($C$10:$C$160,"=6")</f>
        <v>4</v>
      </c>
      <c r="T196" s="923">
        <f>COUNTIF($C$10:$C$160,"=7")</f>
        <v>4</v>
      </c>
      <c r="U196" s="923">
        <f>COUNTIF($C$10:$C$160,"=8")</f>
        <v>2</v>
      </c>
      <c r="V196" s="923">
        <f>COUNTIF($C$10:$C$160,"=9")</f>
        <v>3</v>
      </c>
      <c r="W196" s="923">
        <f>COUNTIF($C$10:$C$160,"=10")</f>
        <v>3</v>
      </c>
      <c r="X196" s="923">
        <f>COUNTIF($C$10:$C$160,"=11")</f>
        <v>2</v>
      </c>
      <c r="Y196" s="923">
        <f>COUNTIF($C$10:$C$160,"=12")</f>
        <v>0</v>
      </c>
    </row>
    <row r="197" spans="1:25" ht="16.5" thickBot="1">
      <c r="A197" s="1613" t="s">
        <v>35</v>
      </c>
      <c r="B197" s="1613"/>
      <c r="C197" s="1613"/>
      <c r="D197" s="1613"/>
      <c r="E197" s="1613"/>
      <c r="F197" s="1613"/>
      <c r="G197" s="1613"/>
      <c r="H197" s="1613"/>
      <c r="I197" s="1613"/>
      <c r="J197" s="1613"/>
      <c r="K197" s="1613"/>
      <c r="L197" s="1613"/>
      <c r="M197" s="1613"/>
      <c r="N197" s="924">
        <f>COUNTIF($D$10:$D$160,"=1")</f>
        <v>4</v>
      </c>
      <c r="O197" s="924">
        <f>COUNTIF($D$10:$D$160,"=2")</f>
        <v>0</v>
      </c>
      <c r="P197" s="924">
        <v>2</v>
      </c>
      <c r="Q197" s="924">
        <f>COUNTIF($D$10:$D$160,"=4")</f>
        <v>7</v>
      </c>
      <c r="R197" s="924">
        <f>COUNTIF($D$10:$D$160,"=5")</f>
        <v>4</v>
      </c>
      <c r="S197" s="924">
        <v>2</v>
      </c>
      <c r="T197" s="924">
        <v>3</v>
      </c>
      <c r="U197" s="924">
        <f>COUNTIF($D$10:$D$160,"=8")</f>
        <v>4</v>
      </c>
      <c r="V197" s="924">
        <f>COUNTIF($D$10:$D$160,"=9")</f>
        <v>6</v>
      </c>
      <c r="W197" s="924">
        <f>COUNTIF($D$10:$D$160,"=10")</f>
        <v>0</v>
      </c>
      <c r="X197" s="924">
        <f>COUNTIF($D$10:$D$160,"=11")</f>
        <v>3</v>
      </c>
      <c r="Y197" s="924">
        <f>COUNTIF($D$10:$D$160,"=12")</f>
        <v>5</v>
      </c>
    </row>
    <row r="198" spans="1:25" ht="16.5" thickBot="1">
      <c r="A198" s="1613" t="s">
        <v>107</v>
      </c>
      <c r="B198" s="1613"/>
      <c r="C198" s="1613"/>
      <c r="D198" s="1613"/>
      <c r="E198" s="1613"/>
      <c r="F198" s="1613"/>
      <c r="G198" s="1613"/>
      <c r="H198" s="1613"/>
      <c r="I198" s="1613"/>
      <c r="J198" s="1613"/>
      <c r="K198" s="1613"/>
      <c r="L198" s="1613"/>
      <c r="M198" s="1613"/>
      <c r="N198" s="925"/>
      <c r="O198" s="926"/>
      <c r="P198" s="927"/>
      <c r="Q198" s="925"/>
      <c r="R198" s="926"/>
      <c r="S198" s="928"/>
      <c r="T198" s="929"/>
      <c r="U198" s="926"/>
      <c r="V198" s="928"/>
      <c r="W198" s="929"/>
      <c r="X198" s="926"/>
      <c r="Y198" s="928"/>
    </row>
    <row r="199" spans="1:25" ht="16.5" thickBot="1">
      <c r="A199" s="1613" t="s">
        <v>108</v>
      </c>
      <c r="B199" s="1613"/>
      <c r="C199" s="1613"/>
      <c r="D199" s="1613"/>
      <c r="E199" s="1613"/>
      <c r="F199" s="1613"/>
      <c r="G199" s="1613"/>
      <c r="H199" s="1613"/>
      <c r="I199" s="1613"/>
      <c r="J199" s="1613"/>
      <c r="K199" s="1613"/>
      <c r="L199" s="1613"/>
      <c r="M199" s="1613"/>
      <c r="N199" s="695"/>
      <c r="O199" s="588"/>
      <c r="P199" s="696"/>
      <c r="Q199" s="695">
        <v>1</v>
      </c>
      <c r="R199" s="600">
        <v>2</v>
      </c>
      <c r="S199" s="697">
        <v>1</v>
      </c>
      <c r="T199" s="698"/>
      <c r="U199" s="600"/>
      <c r="V199" s="697">
        <v>1</v>
      </c>
      <c r="W199" s="698"/>
      <c r="X199" s="600">
        <v>2</v>
      </c>
      <c r="Y199" s="697"/>
    </row>
    <row r="200" spans="1:25" ht="16.5" thickBot="1">
      <c r="A200" s="1613" t="s">
        <v>116</v>
      </c>
      <c r="B200" s="1613"/>
      <c r="C200" s="1613"/>
      <c r="D200" s="1613"/>
      <c r="E200" s="1613"/>
      <c r="F200" s="1613"/>
      <c r="G200" s="1613"/>
      <c r="H200" s="1613"/>
      <c r="I200" s="1613"/>
      <c r="J200" s="1613"/>
      <c r="K200" s="1613"/>
      <c r="L200" s="1613"/>
      <c r="M200" s="1613"/>
      <c r="N200" s="699"/>
      <c r="O200" s="700"/>
      <c r="P200" s="701"/>
      <c r="Q200" s="699"/>
      <c r="R200" s="702"/>
      <c r="S200" s="701"/>
      <c r="T200" s="702"/>
      <c r="U200" s="702"/>
      <c r="V200" s="701"/>
      <c r="W200" s="702"/>
      <c r="X200" s="702"/>
      <c r="Y200" s="701"/>
    </row>
    <row r="201" spans="14:25" ht="15.75">
      <c r="N201" s="1614">
        <f>G37+G12+G13+G14+G17+G23+G24+G25+G39+G42+G43+G45+G46+G48+G51+G52+G53+G54+G82</f>
        <v>60</v>
      </c>
      <c r="O201" s="1615"/>
      <c r="P201" s="1616"/>
      <c r="Q201" s="1617">
        <f>G18+G19+G20+G26+G27+G28+G40+G49+G64+G65+G70+G68+G69+G75+G76+G80+G83+G87+G88+G89+G77+G184+G102+G103+G104</f>
        <v>60</v>
      </c>
      <c r="R201" s="1618"/>
      <c r="S201" s="1619"/>
      <c r="T201" s="1620">
        <f>G185+G66+G71+G72+G73+G79+G85+G84+G91+G92+G132+G156+G157+G146+G150+G81+G105+G106+G107</f>
        <v>59.5</v>
      </c>
      <c r="U201" s="1611"/>
      <c r="V201" s="1612"/>
      <c r="W201" s="1610">
        <f>G61+G62+G93+G143+G144+G145+G147+G148+G149+G151+G153+G154+G158+G159+G160+G186+G187+G190+G16</f>
        <v>60.5</v>
      </c>
      <c r="X201" s="1611"/>
      <c r="Y201" s="1612"/>
    </row>
    <row r="202" spans="15:19" ht="15.75">
      <c r="O202" s="165"/>
      <c r="P202" s="165"/>
      <c r="Q202" s="165"/>
      <c r="R202" s="165"/>
      <c r="S202" s="165"/>
    </row>
    <row r="203" spans="20:21" ht="15.75">
      <c r="T203" s="165">
        <f>G185+T181+T98</f>
        <v>59.5</v>
      </c>
      <c r="U203" s="165"/>
    </row>
    <row r="205" ht="15.75">
      <c r="N205" s="165"/>
    </row>
    <row r="206" spans="2:8" ht="15.75">
      <c r="B206" s="166"/>
      <c r="C206" s="166"/>
      <c r="D206" s="167"/>
      <c r="E206" s="166"/>
      <c r="F206" s="166"/>
      <c r="G206" s="167"/>
      <c r="H206" s="166"/>
    </row>
    <row r="207" spans="2:8" ht="15.75">
      <c r="B207" s="166"/>
      <c r="C207" s="166"/>
      <c r="D207" s="166"/>
      <c r="E207" s="166"/>
      <c r="F207" s="166"/>
      <c r="G207" s="167"/>
      <c r="H207" s="166"/>
    </row>
    <row r="208" spans="2:8" ht="15.75">
      <c r="B208" s="166"/>
      <c r="C208" s="166"/>
      <c r="D208" s="166"/>
      <c r="E208" s="166"/>
      <c r="F208" s="166"/>
      <c r="G208" s="167"/>
      <c r="H208" s="166"/>
    </row>
    <row r="209" spans="2:8" ht="15.75">
      <c r="B209" s="166"/>
      <c r="C209" s="166"/>
      <c r="D209" s="167"/>
      <c r="E209" s="166"/>
      <c r="F209" s="166"/>
      <c r="G209" s="167"/>
      <c r="H209" s="166"/>
    </row>
    <row r="210" spans="2:8" ht="15.75">
      <c r="B210" s="166"/>
      <c r="C210" s="166"/>
      <c r="D210" s="166"/>
      <c r="E210" s="166"/>
      <c r="F210" s="166"/>
      <c r="G210" s="168"/>
      <c r="H210" s="166"/>
    </row>
    <row r="211" spans="2:8" ht="15.75">
      <c r="B211" s="166"/>
      <c r="C211" s="166"/>
      <c r="D211" s="166"/>
      <c r="E211" s="166"/>
      <c r="F211" s="166"/>
      <c r="G211" s="168"/>
      <c r="H211" s="166"/>
    </row>
    <row r="212" spans="2:8" ht="15.75">
      <c r="B212" s="166"/>
      <c r="C212" s="166"/>
      <c r="D212" s="168"/>
      <c r="E212" s="166"/>
      <c r="F212" s="166"/>
      <c r="G212" s="168"/>
      <c r="H212" s="166"/>
    </row>
    <row r="213" spans="2:8" ht="15.75">
      <c r="B213" s="166"/>
      <c r="C213" s="166"/>
      <c r="D213" s="166"/>
      <c r="E213" s="166"/>
      <c r="F213" s="166"/>
      <c r="G213" s="168"/>
      <c r="H213" s="166"/>
    </row>
    <row r="214" spans="2:8" ht="15.75">
      <c r="B214" s="166"/>
      <c r="C214" s="166"/>
      <c r="D214" s="166"/>
      <c r="E214" s="166"/>
      <c r="F214" s="166"/>
      <c r="G214" s="167"/>
      <c r="H214" s="166"/>
    </row>
    <row r="215" spans="2:8" ht="15.75">
      <c r="B215" s="166"/>
      <c r="C215" s="166"/>
      <c r="D215" s="168"/>
      <c r="E215" s="166"/>
      <c r="F215" s="166"/>
      <c r="G215" s="168"/>
      <c r="H215" s="166"/>
    </row>
    <row r="216" spans="2:8" ht="15.75">
      <c r="B216" s="166"/>
      <c r="C216" s="166"/>
      <c r="D216" s="166"/>
      <c r="E216" s="166"/>
      <c r="F216" s="166"/>
      <c r="G216" s="167"/>
      <c r="H216" s="166"/>
    </row>
    <row r="217" spans="2:8" ht="15.75">
      <c r="B217" s="166"/>
      <c r="C217" s="166"/>
      <c r="D217" s="166"/>
      <c r="E217" s="166"/>
      <c r="F217" s="166"/>
      <c r="G217" s="167"/>
      <c r="H217" s="166"/>
    </row>
    <row r="218" spans="2:8" ht="15.75">
      <c r="B218" s="166"/>
      <c r="C218" s="166"/>
      <c r="D218" s="166"/>
      <c r="E218" s="166"/>
      <c r="F218" s="166"/>
      <c r="G218" s="166"/>
      <c r="H218" s="166"/>
    </row>
    <row r="219" spans="2:8" ht="15.75">
      <c r="B219" s="166"/>
      <c r="C219" s="166"/>
      <c r="D219" s="167">
        <f>D206+D209+D212+D215</f>
        <v>0</v>
      </c>
      <c r="E219" s="166"/>
      <c r="F219" s="166"/>
      <c r="G219" s="166"/>
      <c r="H219" s="166"/>
    </row>
    <row r="221" ht="15.75">
      <c r="D221" s="165"/>
    </row>
  </sheetData>
  <sheetProtection/>
  <mergeCells count="61">
    <mergeCell ref="N2:Y2"/>
    <mergeCell ref="H3:H7"/>
    <mergeCell ref="K4:K7"/>
    <mergeCell ref="L4:L7"/>
    <mergeCell ref="N6:Y6"/>
    <mergeCell ref="A1:Y1"/>
    <mergeCell ref="A2:A7"/>
    <mergeCell ref="B2:B7"/>
    <mergeCell ref="C2:D3"/>
    <mergeCell ref="E2:E7"/>
    <mergeCell ref="F2:F7"/>
    <mergeCell ref="G2:G7"/>
    <mergeCell ref="H2:M2"/>
    <mergeCell ref="T4:V4"/>
    <mergeCell ref="W4:Y4"/>
    <mergeCell ref="A9:Y9"/>
    <mergeCell ref="I3:L3"/>
    <mergeCell ref="M3:M7"/>
    <mergeCell ref="C4:C7"/>
    <mergeCell ref="D4:D7"/>
    <mergeCell ref="I4:I7"/>
    <mergeCell ref="J4:J7"/>
    <mergeCell ref="N4:P4"/>
    <mergeCell ref="Q4:S4"/>
    <mergeCell ref="A131:Y131"/>
    <mergeCell ref="B132:C132"/>
    <mergeCell ref="A32:D33"/>
    <mergeCell ref="A36:M36"/>
    <mergeCell ref="A55:B55"/>
    <mergeCell ref="A59:M59"/>
    <mergeCell ref="A94:B94"/>
    <mergeCell ref="A100:Y100"/>
    <mergeCell ref="A101:Y101"/>
    <mergeCell ref="A108:F108"/>
    <mergeCell ref="A10:Y10"/>
    <mergeCell ref="A21:B21"/>
    <mergeCell ref="A30:F30"/>
    <mergeCell ref="A31:F31"/>
    <mergeCell ref="A196:M196"/>
    <mergeCell ref="A197:M197"/>
    <mergeCell ref="B158:C158"/>
    <mergeCell ref="B159:C159"/>
    <mergeCell ref="B160:C160"/>
    <mergeCell ref="A161:B161"/>
    <mergeCell ref="A177:B177"/>
    <mergeCell ref="A183:Y183"/>
    <mergeCell ref="A188:B188"/>
    <mergeCell ref="A189:Y189"/>
    <mergeCell ref="A194:E194"/>
    <mergeCell ref="A195:M195"/>
    <mergeCell ref="A133:B133"/>
    <mergeCell ref="A142:Y142"/>
    <mergeCell ref="B156:C156"/>
    <mergeCell ref="B157:C157"/>
    <mergeCell ref="W201:Y201"/>
    <mergeCell ref="A198:M198"/>
    <mergeCell ref="A199:M199"/>
    <mergeCell ref="A200:M200"/>
    <mergeCell ref="N201:P201"/>
    <mergeCell ref="Q201:S201"/>
    <mergeCell ref="T201:V20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0" r:id="rId1"/>
  <rowBreaks count="4" manualBreakCount="4">
    <brk id="49" max="24" man="1"/>
    <brk id="99" max="24" man="1"/>
    <brk id="142" max="24" man="1"/>
    <brk id="19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Roganova</dc:creator>
  <cp:keywords/>
  <dc:description/>
  <cp:lastModifiedBy>Алена Латышева</cp:lastModifiedBy>
  <cp:lastPrinted>2018-06-11T05:43:55Z</cp:lastPrinted>
  <dcterms:created xsi:type="dcterms:W3CDTF">2009-11-16T07:02:54Z</dcterms:created>
  <dcterms:modified xsi:type="dcterms:W3CDTF">2018-07-09T12:25:43Z</dcterms:modified>
  <cp:category/>
  <cp:version/>
  <cp:contentType/>
  <cp:contentStatus/>
</cp:coreProperties>
</file>